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nager\Documents\Tennis Finals\"/>
    </mc:Choice>
  </mc:AlternateContent>
  <xr:revisionPtr revIDLastSave="0" documentId="8_{21FFC92A-94E6-49EC-ACF6-388ED0CFDE65}" xr6:coauthVersionLast="36" xr6:coauthVersionMax="36" xr10:uidLastSave="{00000000-0000-0000-0000-000000000000}"/>
  <bookViews>
    <workbookView xWindow="0" yWindow="0" windowWidth="28800" windowHeight="12225" tabRatio="500" activeTab="4" xr2:uid="{00000000-000D-0000-FFFF-FFFF00000000}"/>
  </bookViews>
  <sheets>
    <sheet name="Courts (Doug Houston 5 Finals)" sheetId="3" state="hidden" r:id="rId1"/>
    <sheet name="Events" sheetId="1" r:id="rId2"/>
    <sheet name="Order of Play" sheetId="8" r:id="rId3"/>
    <sheet name="LookUps" sheetId="9" state="hidden" r:id="rId4"/>
    <sheet name="Results" sheetId="2" r:id="rId5"/>
    <sheet name="Final Courts" sheetId="11" r:id="rId6"/>
  </sheets>
  <calcPr calcId="191029" concurrentCalc="0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K22" i="8" l="1"/>
  <c r="K23" i="8"/>
  <c r="K24" i="8"/>
  <c r="K25" i="8"/>
  <c r="K26" i="8"/>
  <c r="K27" i="8"/>
  <c r="K28" i="8"/>
  <c r="K29" i="8"/>
  <c r="K30" i="8"/>
  <c r="K31" i="8"/>
  <c r="K32" i="8"/>
  <c r="K21" i="8"/>
  <c r="K8" i="8"/>
  <c r="K9" i="8"/>
  <c r="K10" i="8"/>
  <c r="K11" i="8"/>
  <c r="K12" i="8"/>
  <c r="K13" i="8"/>
  <c r="K14" i="8"/>
  <c r="K15" i="8"/>
  <c r="K16" i="8"/>
  <c r="K17" i="8"/>
  <c r="K18" i="8"/>
  <c r="K19" i="8"/>
  <c r="K7" i="8"/>
  <c r="H22" i="1"/>
  <c r="H23" i="1"/>
  <c r="H24" i="1"/>
  <c r="H25" i="1"/>
  <c r="H26" i="1"/>
  <c r="H27" i="1"/>
  <c r="H28" i="1"/>
  <c r="H29" i="1"/>
  <c r="H30" i="1"/>
  <c r="H31" i="1"/>
  <c r="H32" i="1"/>
  <c r="H21" i="1"/>
  <c r="H8" i="1"/>
  <c r="H9" i="1"/>
  <c r="H10" i="1"/>
  <c r="H11" i="1"/>
  <c r="H12" i="1"/>
  <c r="H13" i="1"/>
  <c r="H14" i="1"/>
  <c r="H15" i="1"/>
  <c r="H16" i="1"/>
  <c r="H17" i="1"/>
  <c r="H18" i="1"/>
  <c r="H19" i="1"/>
  <c r="H7" i="1"/>
  <c r="E17" i="8"/>
  <c r="H10" i="2"/>
  <c r="G22" i="8"/>
  <c r="G23" i="8"/>
  <c r="G24" i="8"/>
  <c r="G25" i="8"/>
  <c r="G26" i="8"/>
  <c r="G27" i="8"/>
  <c r="G28" i="8"/>
  <c r="G30" i="8"/>
  <c r="G31" i="8"/>
  <c r="G8" i="8"/>
  <c r="G9" i="8"/>
  <c r="G10" i="8"/>
  <c r="G11" i="8"/>
  <c r="G12" i="8"/>
  <c r="G13" i="8"/>
  <c r="G14" i="8"/>
  <c r="G15" i="8"/>
  <c r="G16" i="8"/>
  <c r="G17" i="8"/>
  <c r="G18" i="8"/>
  <c r="G19" i="8"/>
  <c r="D27" i="11"/>
  <c r="D28" i="11"/>
  <c r="I35" i="1"/>
  <c r="D29" i="11"/>
  <c r="J34" i="1"/>
  <c r="K34" i="1"/>
  <c r="F22" i="8"/>
  <c r="F23" i="8"/>
  <c r="F24" i="8"/>
  <c r="F25" i="8"/>
  <c r="F26" i="8"/>
  <c r="F27" i="8"/>
  <c r="F28" i="8"/>
  <c r="F29" i="8"/>
  <c r="F30" i="8"/>
  <c r="F31" i="8"/>
  <c r="G21" i="8"/>
  <c r="F21" i="8"/>
  <c r="F8" i="8"/>
  <c r="F9" i="8"/>
  <c r="F10" i="8"/>
  <c r="F11" i="8"/>
  <c r="F12" i="8"/>
  <c r="F13" i="8"/>
  <c r="F14" i="8"/>
  <c r="F15" i="8"/>
  <c r="F16" i="8"/>
  <c r="F17" i="8"/>
  <c r="F18" i="8"/>
  <c r="F19" i="8"/>
  <c r="G7" i="8"/>
  <c r="F7" i="8"/>
  <c r="D22" i="8"/>
  <c r="E22" i="8"/>
  <c r="D23" i="8"/>
  <c r="E23" i="8"/>
  <c r="D24" i="8"/>
  <c r="E24" i="8"/>
  <c r="D25" i="8"/>
  <c r="E25" i="8"/>
  <c r="D26" i="8"/>
  <c r="E26" i="8"/>
  <c r="D27" i="8"/>
  <c r="E27" i="8"/>
  <c r="D28" i="8"/>
  <c r="E28" i="8"/>
  <c r="D29" i="8"/>
  <c r="E29" i="8"/>
  <c r="D30" i="8"/>
  <c r="E30" i="8"/>
  <c r="D31" i="8"/>
  <c r="E31" i="8"/>
  <c r="D32" i="8"/>
  <c r="E32" i="8"/>
  <c r="E21" i="8"/>
  <c r="D21" i="8"/>
  <c r="D8" i="8"/>
  <c r="E8" i="8"/>
  <c r="D9" i="8"/>
  <c r="E9" i="8"/>
  <c r="D10" i="8"/>
  <c r="E10" i="8"/>
  <c r="D11" i="8"/>
  <c r="E11" i="8"/>
  <c r="D12" i="8"/>
  <c r="E12" i="8"/>
  <c r="D13" i="8"/>
  <c r="E13" i="8"/>
  <c r="D14" i="8"/>
  <c r="E14" i="8"/>
  <c r="D15" i="8"/>
  <c r="E15" i="8"/>
  <c r="D16" i="8"/>
  <c r="E16" i="8"/>
  <c r="D17" i="8"/>
  <c r="D18" i="8"/>
  <c r="E18" i="8"/>
  <c r="D19" i="8"/>
  <c r="E19" i="8"/>
  <c r="E7" i="8"/>
  <c r="D7" i="8"/>
  <c r="K34" i="8"/>
  <c r="K35" i="8"/>
  <c r="H7" i="2"/>
  <c r="H8" i="2"/>
  <c r="H9" i="2"/>
  <c r="H11" i="2"/>
  <c r="H12" i="2"/>
  <c r="H13" i="2"/>
  <c r="H14" i="2"/>
  <c r="H15" i="2"/>
  <c r="H16" i="2"/>
  <c r="H17" i="2"/>
  <c r="H18" i="2"/>
  <c r="H20" i="2"/>
  <c r="H21" i="2"/>
  <c r="H22" i="2"/>
  <c r="H23" i="2"/>
  <c r="H24" i="2"/>
  <c r="H25" i="2"/>
  <c r="H26" i="2"/>
  <c r="H27" i="2"/>
  <c r="H28" i="2"/>
  <c r="H29" i="2"/>
  <c r="H30" i="2"/>
  <c r="H31" i="2"/>
  <c r="H6" i="2"/>
  <c r="I36" i="1"/>
  <c r="I37" i="1"/>
  <c r="D18" i="3"/>
  <c r="D19" i="3"/>
  <c r="E41" i="1"/>
  <c r="E40" i="1"/>
  <c r="D41" i="1"/>
  <c r="D40" i="1"/>
  <c r="D36" i="1"/>
  <c r="E36" i="1"/>
  <c r="D20" i="3"/>
  <c r="E37" i="1"/>
  <c r="D37" i="1"/>
</calcChain>
</file>

<file path=xl/sharedStrings.xml><?xml version="1.0" encoding="utf-8"?>
<sst xmlns="http://schemas.openxmlformats.org/spreadsheetml/2006/main" count="471" uniqueCount="257">
  <si>
    <t>Berkhamsted Lawn Tennis &amp; Squash Rackets Club</t>
  </si>
  <si>
    <t>Events</t>
  </si>
  <si>
    <t>Main Events</t>
  </si>
  <si>
    <t>Mens singles</t>
  </si>
  <si>
    <t>Main event</t>
  </si>
  <si>
    <t>Tier 1</t>
  </si>
  <si>
    <t>Ladies singles</t>
  </si>
  <si>
    <t>Mens doubles</t>
  </si>
  <si>
    <t>Ladies doubles</t>
  </si>
  <si>
    <t>Mixed doubles</t>
  </si>
  <si>
    <t>Drawn mixed doubles</t>
  </si>
  <si>
    <t>45 and over Mens singles</t>
  </si>
  <si>
    <t>40 and over Ladies singles</t>
  </si>
  <si>
    <t>45 and over Mens doubles</t>
  </si>
  <si>
    <t>40 and over Ladies doubles</t>
  </si>
  <si>
    <t>45 and over Mixed doubles</t>
  </si>
  <si>
    <t>60 and over mens singles</t>
  </si>
  <si>
    <t>Plate events</t>
  </si>
  <si>
    <t>Team 1</t>
  </si>
  <si>
    <t>Team 2</t>
  </si>
  <si>
    <t>Court</t>
  </si>
  <si>
    <t>Time</t>
  </si>
  <si>
    <t>Score</t>
  </si>
  <si>
    <t>Drawn Mixed Doubles</t>
  </si>
  <si>
    <t>RUNNER-UP</t>
  </si>
  <si>
    <t>WINNER</t>
  </si>
  <si>
    <t>1pm</t>
  </si>
  <si>
    <t>12pm</t>
  </si>
  <si>
    <t>2.30pm</t>
  </si>
  <si>
    <t>4pm</t>
  </si>
  <si>
    <t>10am</t>
  </si>
  <si>
    <t>To be Completed</t>
  </si>
  <si>
    <t>Status</t>
  </si>
  <si>
    <t>Completed</t>
  </si>
  <si>
    <t>Session</t>
  </si>
  <si>
    <t>Mens Singles Main event</t>
  </si>
  <si>
    <t>Mens Singles Tier 1</t>
  </si>
  <si>
    <t>Courts</t>
  </si>
  <si>
    <t>Trophies</t>
  </si>
  <si>
    <t xml:space="preserve">Winner </t>
  </si>
  <si>
    <t>Runner Up</t>
  </si>
  <si>
    <t>Box</t>
  </si>
  <si>
    <t>Indoor</t>
  </si>
  <si>
    <t>Middle</t>
  </si>
  <si>
    <t>Do Not Use</t>
  </si>
  <si>
    <t>Drawn Mixed Semi - Final Set</t>
  </si>
  <si>
    <t>Ladies Doubles Plate</t>
  </si>
  <si>
    <t>Rough Time</t>
  </si>
  <si>
    <t>2pm</t>
  </si>
  <si>
    <t>1a</t>
  </si>
  <si>
    <t>2a</t>
  </si>
  <si>
    <t>3a</t>
  </si>
  <si>
    <t>4a</t>
  </si>
  <si>
    <t>5a</t>
  </si>
  <si>
    <t>3pm</t>
  </si>
  <si>
    <t>3.30pm</t>
  </si>
  <si>
    <t>4.30pm</t>
  </si>
  <si>
    <t>5pm</t>
  </si>
  <si>
    <t>5.30pm</t>
  </si>
  <si>
    <t>None</t>
  </si>
  <si>
    <t>40 &amp; Over Ladies Doubles</t>
  </si>
  <si>
    <t>Men's Singles Main Event</t>
  </si>
  <si>
    <t>Ladies Singles</t>
  </si>
  <si>
    <t>Scheduled?</t>
  </si>
  <si>
    <t>Yes</t>
  </si>
  <si>
    <t>1b</t>
  </si>
  <si>
    <t>1.30pm</t>
  </si>
  <si>
    <t>Ladies Singles Plate</t>
  </si>
  <si>
    <t>40 &amp; Over Ladies Singles Plate</t>
  </si>
  <si>
    <t>Ladies Doubles</t>
  </si>
  <si>
    <t>Mixed Doubles</t>
  </si>
  <si>
    <t>Men's Doubles</t>
  </si>
  <si>
    <t>45 &amp; Over Mens Doubles</t>
  </si>
  <si>
    <t>40 &amp; Over Ladies Doubles Plate</t>
  </si>
  <si>
    <t>Men's Tier 1 Singles</t>
  </si>
  <si>
    <t>Mixed 45 &amp; Over Doubles</t>
  </si>
  <si>
    <t>Men's 45 &amp; Over Singles</t>
  </si>
  <si>
    <t>Men's Doubles Plate</t>
  </si>
  <si>
    <t>Mixed Doubles Plate</t>
  </si>
  <si>
    <t>Drawn Mixed Plate</t>
  </si>
  <si>
    <t>45 &amp; Over Mixed Doubles Plate</t>
  </si>
  <si>
    <t>45 &amp; Over Men's Doubles Plate</t>
  </si>
  <si>
    <t xml:space="preserve">40 &amp; Over Ladies Singles </t>
  </si>
  <si>
    <t>Men's 60 &amp; Over Singles Plate</t>
  </si>
  <si>
    <t>45 &amp; Over Men's Singles Plate</t>
  </si>
  <si>
    <t>Men's Singles Plate</t>
  </si>
  <si>
    <t>Mens singles plate</t>
  </si>
  <si>
    <t>Ladies singles plate</t>
  </si>
  <si>
    <t>Mens doubles plate</t>
  </si>
  <si>
    <t>Ladies doubles plate</t>
  </si>
  <si>
    <t>Mixed doubles plate</t>
  </si>
  <si>
    <t>Drawn Mixed Doubles plate</t>
  </si>
  <si>
    <t>45 and over Mens singles plate</t>
  </si>
  <si>
    <t>40 and over Ladies singles plate</t>
  </si>
  <si>
    <t>45 and over Mens doubles plate</t>
  </si>
  <si>
    <t>40 and over Ladies doubles plate</t>
  </si>
  <si>
    <t>45 and over Mixed doubles plate</t>
  </si>
  <si>
    <t>60 and over mens singles plate</t>
  </si>
  <si>
    <t>On Court Time</t>
  </si>
  <si>
    <t>Off Court Time</t>
  </si>
  <si>
    <t>Balls</t>
  </si>
  <si>
    <t>3rd Set Format</t>
  </si>
  <si>
    <t>11am</t>
  </si>
  <si>
    <t>6a</t>
  </si>
  <si>
    <t>Time On Court</t>
  </si>
  <si>
    <t>Simon Dicks</t>
  </si>
  <si>
    <t>Duncan Heath</t>
  </si>
  <si>
    <t>9am</t>
  </si>
  <si>
    <t>Scheduling Notes</t>
  </si>
  <si>
    <t>Fixed</t>
  </si>
  <si>
    <t>Plate Events</t>
  </si>
  <si>
    <t>4b</t>
  </si>
  <si>
    <t>5b</t>
  </si>
  <si>
    <t>6b</t>
  </si>
  <si>
    <t>8.30am</t>
  </si>
  <si>
    <t>Annette Connell</t>
  </si>
  <si>
    <t>10.30am</t>
  </si>
  <si>
    <t>0a</t>
  </si>
  <si>
    <t>0b</t>
  </si>
  <si>
    <t>0c</t>
  </si>
  <si>
    <t>9.30am</t>
  </si>
  <si>
    <t>45 &amp; Over Mixed Doubles</t>
  </si>
  <si>
    <t>2b</t>
  </si>
  <si>
    <t>11.30am</t>
  </si>
  <si>
    <t>Drawn Mixed Doubles Plate</t>
  </si>
  <si>
    <t>3b</t>
  </si>
  <si>
    <t>12.30pm</t>
  </si>
  <si>
    <t>Tier 1 Men's Singles</t>
  </si>
  <si>
    <t>Men's Singles</t>
  </si>
  <si>
    <t>45 &amp; Over Men's Doubles</t>
  </si>
  <si>
    <t>Ladies' Doubles</t>
  </si>
  <si>
    <t>7a</t>
  </si>
  <si>
    <t>7b</t>
  </si>
  <si>
    <t>8a</t>
  </si>
  <si>
    <t>Average Main</t>
  </si>
  <si>
    <t>Average Plates</t>
  </si>
  <si>
    <t>2019 Summer Closed Tennis Tournament</t>
  </si>
  <si>
    <t>Joanne Lloyd-Evans</t>
  </si>
  <si>
    <t>Phil Casserley/Ian Bragg</t>
  </si>
  <si>
    <t>Ray Pitman</t>
  </si>
  <si>
    <t>Neil Murphy/Kirsty Hamilton</t>
  </si>
  <si>
    <t>Judith Allnutt/Penny Kent (1)</t>
  </si>
  <si>
    <t>Simon Whale (2)</t>
  </si>
  <si>
    <t>Simon Whale/Paul Fendrich (2)</t>
  </si>
  <si>
    <t>Paul Gardner (2)</t>
  </si>
  <si>
    <t>Stephen Gutsell/Caroline Ormerod (1)</t>
  </si>
  <si>
    <t>Alice Stoker/Andrew Stoker</t>
  </si>
  <si>
    <t>Alistair Spooner/Roland Seddon</t>
  </si>
  <si>
    <t>Alice Stoker</t>
  </si>
  <si>
    <t>David Jarrett/Alice Stoker</t>
  </si>
  <si>
    <t>Matt Markwort/Sarah Markwort</t>
  </si>
  <si>
    <t>Sarah Markwort/Kirsty Hamilton</t>
  </si>
  <si>
    <t>Simon Green</t>
  </si>
  <si>
    <t>Jezz Baker (2)</t>
  </si>
  <si>
    <t>Josh Sapwell/Natasha Hathaway (3)</t>
  </si>
  <si>
    <t>Alex Haddad/Judith Allnutt (2)</t>
  </si>
  <si>
    <t>Farida Korallus (1)</t>
  </si>
  <si>
    <t>Kate Murphy (2)</t>
  </si>
  <si>
    <t>Mark Eggleton (4)</t>
  </si>
  <si>
    <t>Josh Sapwell (1)</t>
  </si>
  <si>
    <t>Tyrell Diaz-Stevens (2)</t>
  </si>
  <si>
    <t>Martin Beecroft</t>
  </si>
  <si>
    <t>Ellie Mathews (4)</t>
  </si>
  <si>
    <t>Kate Murphy (3)</t>
  </si>
  <si>
    <t>Wal Mackey/Helen Watson</t>
  </si>
  <si>
    <t>Doug Houston (1)</t>
  </si>
  <si>
    <t>Tracey Mackey/Wal Mackey (2)</t>
  </si>
  <si>
    <t>James Walker/Phil Sales</t>
  </si>
  <si>
    <t>Alice Stoker/Justine Norris</t>
  </si>
  <si>
    <t>Ellie Moser/Jackie Fewings</t>
  </si>
  <si>
    <t>Shrina Patel/Roland Seddon</t>
  </si>
  <si>
    <t>Fiona Leach</t>
  </si>
  <si>
    <t>Julia Mills/Debbie Beavis</t>
  </si>
  <si>
    <t>Paul Gardner</t>
  </si>
  <si>
    <t>Penny Kent/Paul Franc</t>
  </si>
  <si>
    <t>Chris Marsh/Tracey Mackey</t>
  </si>
  <si>
    <t>Ladies' Singles Plate</t>
  </si>
  <si>
    <t>Ladies' Singles</t>
  </si>
  <si>
    <t xml:space="preserve">Ladies' 40 Singles </t>
  </si>
  <si>
    <t>Ladies' Doubles Plate</t>
  </si>
  <si>
    <t xml:space="preserve">Men's 60 Singles </t>
  </si>
  <si>
    <t>9a</t>
  </si>
  <si>
    <t>9b</t>
  </si>
  <si>
    <t>6pm</t>
  </si>
  <si>
    <t>6.30pm</t>
  </si>
  <si>
    <t>Ladies' 40 Singles Plate</t>
  </si>
  <si>
    <t>Alex Haddad/Josh Sapwell (1)</t>
  </si>
  <si>
    <t>Chris Stringer/Mike Hawkes (1)</t>
  </si>
  <si>
    <t>Ellie Mathews/Farida Korallus (2)</t>
  </si>
  <si>
    <t>Mark Eggleton</t>
  </si>
  <si>
    <t>Men's 45 Singles</t>
  </si>
  <si>
    <t>Reece Farrow/Edward Harwood (3)</t>
  </si>
  <si>
    <t>Judith Allnutt/Jenny Webster (1)</t>
  </si>
  <si>
    <t>Jacek Brant/Chris Marsh</t>
  </si>
  <si>
    <t>-</t>
  </si>
  <si>
    <t xml:space="preserve">40 &amp; Over Ladies Doubles </t>
  </si>
  <si>
    <t>Kate Murphy/Trish Crossley-Smith (2)</t>
  </si>
  <si>
    <t>6/3 6/3</t>
  </si>
  <si>
    <t>Caroline Ormerod &amp; Stephen Gutsell</t>
  </si>
  <si>
    <t>Tracey Mackey &amp; Wal Mackey</t>
  </si>
  <si>
    <t>6/1 4/1 Ret</t>
  </si>
  <si>
    <t>Farida Korallus</t>
  </si>
  <si>
    <t>Kate Murphy</t>
  </si>
  <si>
    <t>Sarah Markwort &amp; Kirsty Hamilton</t>
  </si>
  <si>
    <t>Julia Mills &amp; Debbie Beavis</t>
  </si>
  <si>
    <t>7/6 6/3</t>
  </si>
  <si>
    <t>Mike Hawkes &amp; Chris Stringer</t>
  </si>
  <si>
    <t>Simon Whale &amp; Paul Fendrich</t>
  </si>
  <si>
    <t>6/3 5/7 10/3</t>
  </si>
  <si>
    <t>Natasha Hathaway &amp; Josh Sapwell</t>
  </si>
  <si>
    <t>Judith Allnutt &amp; Alex Haddad</t>
  </si>
  <si>
    <t>6/4 7/5</t>
  </si>
  <si>
    <t xml:space="preserve">Mark Eggleton </t>
  </si>
  <si>
    <t>60 &amp; Over Men's Single Plate</t>
  </si>
  <si>
    <t>7/5 5/7 10/8</t>
  </si>
  <si>
    <t>6/0 6/0</t>
  </si>
  <si>
    <t>Phil Casserley &amp; Ian Bragg</t>
  </si>
  <si>
    <t>Jacek Brant &amp; Chris Marsh</t>
  </si>
  <si>
    <t>6/4 3/6 10/7</t>
  </si>
  <si>
    <t>Matt Markwort &amp; Sarah Markwort</t>
  </si>
  <si>
    <t>Shrina Patekl &amp; Roland Seddon</t>
  </si>
  <si>
    <t>6/7 6/3 6/1</t>
  </si>
  <si>
    <t>Jezz Baker</t>
  </si>
  <si>
    <t>2/6 6/4 12/10</t>
  </si>
  <si>
    <t>Doug Houston</t>
  </si>
  <si>
    <t>1/6 6/4 14/12</t>
  </si>
  <si>
    <t>6/1 6/2</t>
  </si>
  <si>
    <t>Alice Stoker &amp; Justine Norris</t>
  </si>
  <si>
    <t>Ellie Moser &amp; Jackie Fewings</t>
  </si>
  <si>
    <t>6/3 6/0</t>
  </si>
  <si>
    <t>Josh Sapwell</t>
  </si>
  <si>
    <t>Tyrell Diaz-Stevens</t>
  </si>
  <si>
    <t>Ellie Matthews</t>
  </si>
  <si>
    <t>6/2 6/0</t>
  </si>
  <si>
    <t>Wal Mackey &amp; Helen Watson</t>
  </si>
  <si>
    <t>Neil Murphy &amp; Kirsty Hamilton</t>
  </si>
  <si>
    <t>5/7 6/2 6/3</t>
  </si>
  <si>
    <t>Walkover</t>
  </si>
  <si>
    <t>Penny Kent &amp; Paul Franc</t>
  </si>
  <si>
    <t>Alice Stoker &amp; Andrew Stoker</t>
  </si>
  <si>
    <t>2/6 6/0 10/3</t>
  </si>
  <si>
    <t>James Walker &amp; Philip Sales</t>
  </si>
  <si>
    <t>Alistair Spooner &amp; Roland Seddon</t>
  </si>
  <si>
    <t>6/1 6/1</t>
  </si>
  <si>
    <t>Simon Whale</t>
  </si>
  <si>
    <t>6/1 6/4</t>
  </si>
  <si>
    <t>Judith Allnutt &amp; Jenny Webster</t>
  </si>
  <si>
    <t>Ellie Mathews &amp; Farida Korallus</t>
  </si>
  <si>
    <t>Alex Haddad &amp; Josh Sapwell</t>
  </si>
  <si>
    <t>Reece Farrow &amp; Ed Harwood</t>
  </si>
  <si>
    <t>7/6 7/6</t>
  </si>
  <si>
    <t>David Jarrett &amp; Alice Stoker</t>
  </si>
  <si>
    <t>Tracey Mackey &amp; Chris Marsh</t>
  </si>
  <si>
    <t>6/2 7/6</t>
  </si>
  <si>
    <t>Judith Allnutt &amp; Penny Kent</t>
  </si>
  <si>
    <t>Kate Murphy &amp; Trish Crossley-Smith</t>
  </si>
  <si>
    <t>2019 Summer Closed Tennis Tournament -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</si>
</sst>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h:mm:ss;@"/>
    <numFmt numFmtId="165" formatCode="[$-F400]h:mm:ss\ AM/PM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1F497D"/>
      <name val="Calibri"/>
      <family val="2"/>
      <scheme val="minor"/>
    </font>
    <font>
      <sz val="12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2" fillId="6" borderId="0" applyNumberFormat="0" applyBorder="0" applyAlignment="0" applyProtection="0"/>
  </cellStyleXfs>
  <cellXfs count="182">
    <xf numFmtId="0" fontId="0" fillId="0" borderId="0" xfId="0"/>
    <xf numFmtId="0" fontId="3" fillId="0" borderId="0" xfId="0" applyFont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center"/>
    </xf>
    <xf numFmtId="2" fontId="0" fillId="0" borderId="0" xfId="1" applyNumberFormat="1" applyFont="1"/>
    <xf numFmtId="2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6" xfId="0" applyFill="1" applyBorder="1"/>
    <xf numFmtId="0" fontId="4" fillId="2" borderId="4" xfId="0" applyFont="1" applyFill="1" applyBorder="1"/>
    <xf numFmtId="0" fontId="0" fillId="2" borderId="5" xfId="0" applyFill="1" applyBorder="1"/>
    <xf numFmtId="2" fontId="0" fillId="0" borderId="0" xfId="1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8" xfId="0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4" xfId="0" applyBorder="1"/>
    <xf numFmtId="0" fontId="0" fillId="0" borderId="22" xfId="0" applyBorder="1"/>
    <xf numFmtId="0" fontId="0" fillId="0" borderId="3" xfId="0" applyBorder="1"/>
    <xf numFmtId="0" fontId="0" fillId="0" borderId="23" xfId="0" applyBorder="1" applyAlignment="1">
      <alignment horizontal="right"/>
    </xf>
    <xf numFmtId="0" fontId="0" fillId="0" borderId="24" xfId="0" applyBorder="1"/>
    <xf numFmtId="0" fontId="0" fillId="0" borderId="15" xfId="0" applyBorder="1"/>
    <xf numFmtId="0" fontId="0" fillId="0" borderId="23" xfId="0" applyBorder="1"/>
    <xf numFmtId="0" fontId="0" fillId="0" borderId="27" xfId="0" applyBorder="1"/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21" fontId="0" fillId="0" borderId="0" xfId="0" applyNumberFormat="1"/>
    <xf numFmtId="2" fontId="0" fillId="0" borderId="37" xfId="1" applyNumberFormat="1" applyFont="1" applyFill="1" applyBorder="1" applyAlignment="1">
      <alignment horizontal="center"/>
    </xf>
    <xf numFmtId="2" fontId="0" fillId="0" borderId="38" xfId="1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0" fillId="0" borderId="13" xfId="0" applyBorder="1" applyAlignment="1"/>
    <xf numFmtId="0" fontId="10" fillId="0" borderId="13" xfId="0" applyFont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 applyAlignment="1"/>
    <xf numFmtId="0" fontId="0" fillId="0" borderId="47" xfId="0" applyBorder="1"/>
    <xf numFmtId="0" fontId="0" fillId="0" borderId="3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48" xfId="0" applyBorder="1"/>
    <xf numFmtId="0" fontId="0" fillId="0" borderId="31" xfId="0" applyBorder="1" applyAlignment="1">
      <alignment horizontal="right"/>
    </xf>
    <xf numFmtId="0" fontId="0" fillId="0" borderId="9" xfId="0" applyFill="1" applyBorder="1" applyAlignment="1"/>
    <xf numFmtId="0" fontId="0" fillId="0" borderId="13" xfId="0" applyFill="1" applyBorder="1" applyAlignment="1"/>
    <xf numFmtId="0" fontId="0" fillId="0" borderId="13" xfId="0" applyBorder="1" applyAlignment="1">
      <alignment vertical="center"/>
    </xf>
    <xf numFmtId="0" fontId="0" fillId="0" borderId="49" xfId="0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51" xfId="0" applyBorder="1" applyAlignment="1"/>
    <xf numFmtId="165" fontId="0" fillId="0" borderId="0" xfId="0" applyNumberFormat="1"/>
    <xf numFmtId="165" fontId="3" fillId="0" borderId="3" xfId="0" applyNumberFormat="1" applyFont="1" applyFill="1" applyBorder="1" applyAlignment="1">
      <alignment vertical="center"/>
    </xf>
    <xf numFmtId="164" fontId="0" fillId="0" borderId="0" xfId="0" applyNumberFormat="1"/>
    <xf numFmtId="0" fontId="1" fillId="0" borderId="1" xfId="34" applyBorder="1"/>
    <xf numFmtId="1" fontId="0" fillId="0" borderId="1" xfId="0" applyNumberFormat="1" applyFont="1" applyBorder="1"/>
    <xf numFmtId="0" fontId="0" fillId="0" borderId="1" xfId="34" applyFont="1" applyBorder="1"/>
    <xf numFmtId="0" fontId="0" fillId="0" borderId="1" xfId="0" applyFont="1" applyBorder="1"/>
    <xf numFmtId="0" fontId="9" fillId="0" borderId="9" xfId="0" applyFont="1" applyBorder="1"/>
    <xf numFmtId="0" fontId="9" fillId="0" borderId="1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2" fontId="9" fillId="0" borderId="10" xfId="1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13" xfId="0" applyFont="1" applyBorder="1"/>
    <xf numFmtId="0" fontId="0" fillId="0" borderId="1" xfId="0" applyFont="1" applyFill="1" applyBorder="1" applyAlignment="1">
      <alignment horizontal="center" vertical="center"/>
    </xf>
    <xf numFmtId="0" fontId="0" fillId="0" borderId="31" xfId="0" applyFont="1" applyFill="1" applyBorder="1"/>
    <xf numFmtId="0" fontId="0" fillId="0" borderId="30" xfId="0" applyFont="1" applyFill="1" applyBorder="1"/>
    <xf numFmtId="0" fontId="0" fillId="0" borderId="31" xfId="0" applyFont="1" applyBorder="1"/>
    <xf numFmtId="0" fontId="11" fillId="0" borderId="1" xfId="0" applyFont="1" applyBorder="1"/>
    <xf numFmtId="0" fontId="0" fillId="0" borderId="13" xfId="0" applyFont="1" applyFill="1" applyBorder="1"/>
    <xf numFmtId="0" fontId="11" fillId="0" borderId="1" xfId="0" applyFont="1" applyFill="1" applyBorder="1"/>
    <xf numFmtId="0" fontId="0" fillId="0" borderId="1" xfId="0" applyFont="1" applyFill="1" applyBorder="1"/>
    <xf numFmtId="0" fontId="0" fillId="0" borderId="14" xfId="0" applyFont="1" applyBorder="1"/>
    <xf numFmtId="0" fontId="0" fillId="0" borderId="38" xfId="34" applyFont="1" applyBorder="1"/>
    <xf numFmtId="0" fontId="0" fillId="0" borderId="33" xfId="34" applyFont="1" applyBorder="1"/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/>
    <xf numFmtId="0" fontId="0" fillId="0" borderId="34" xfId="0" applyFont="1" applyFill="1" applyBorder="1"/>
    <xf numFmtId="0" fontId="0" fillId="0" borderId="32" xfId="0" applyFont="1" applyBorder="1"/>
    <xf numFmtId="0" fontId="0" fillId="0" borderId="33" xfId="0" applyFont="1" applyBorder="1"/>
    <xf numFmtId="0" fontId="0" fillId="0" borderId="13" xfId="0" applyFill="1" applyBorder="1" applyAlignment="1">
      <alignment vertical="center"/>
    </xf>
    <xf numFmtId="0" fontId="0" fillId="0" borderId="9" xfId="0" applyBorder="1"/>
    <xf numFmtId="0" fontId="0" fillId="5" borderId="9" xfId="0" applyFill="1" applyBorder="1" applyAlignment="1"/>
    <xf numFmtId="0" fontId="0" fillId="0" borderId="9" xfId="0" applyBorder="1" applyAlignment="1">
      <alignment vertical="center"/>
    </xf>
    <xf numFmtId="0" fontId="0" fillId="0" borderId="54" xfId="0" applyBorder="1"/>
    <xf numFmtId="0" fontId="0" fillId="5" borderId="13" xfId="0" applyFill="1" applyBorder="1" applyAlignment="1"/>
    <xf numFmtId="0" fontId="0" fillId="0" borderId="46" xfId="0" applyBorder="1"/>
    <xf numFmtId="0" fontId="0" fillId="0" borderId="14" xfId="0" applyBorder="1" applyAlignment="1">
      <alignment vertical="center"/>
    </xf>
    <xf numFmtId="0" fontId="0" fillId="5" borderId="14" xfId="0" applyFill="1" applyBorder="1" applyAlignment="1"/>
    <xf numFmtId="0" fontId="0" fillId="0" borderId="14" xfId="0" applyBorder="1" applyAlignment="1"/>
    <xf numFmtId="0" fontId="0" fillId="0" borderId="14" xfId="0" applyFill="1" applyBorder="1" applyAlignment="1"/>
    <xf numFmtId="0" fontId="0" fillId="0" borderId="47" xfId="0" applyBorder="1" applyAlignment="1"/>
    <xf numFmtId="0" fontId="0" fillId="5" borderId="29" xfId="0" applyFill="1" applyBorder="1" applyAlignment="1"/>
    <xf numFmtId="0" fontId="0" fillId="0" borderId="29" xfId="0" applyFill="1" applyBorder="1" applyAlignment="1"/>
    <xf numFmtId="0" fontId="0" fillId="0" borderId="52" xfId="0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48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0" fillId="0" borderId="56" xfId="0" applyBorder="1"/>
    <xf numFmtId="0" fontId="0" fillId="0" borderId="55" xfId="0" applyBorder="1"/>
    <xf numFmtId="0" fontId="0" fillId="0" borderId="5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12" fillId="6" borderId="13" xfId="35" applyBorder="1"/>
    <xf numFmtId="0" fontId="12" fillId="6" borderId="13" xfId="35" applyBorder="1" applyAlignment="1">
      <alignment horizontal="center"/>
    </xf>
    <xf numFmtId="2" fontId="12" fillId="6" borderId="13" xfId="35" applyNumberFormat="1" applyBorder="1" applyAlignment="1">
      <alignment horizontal="center"/>
    </xf>
    <xf numFmtId="0" fontId="12" fillId="6" borderId="13" xfId="35" applyBorder="1" applyAlignment="1">
      <alignment horizontal="center" vertical="center"/>
    </xf>
    <xf numFmtId="165" fontId="12" fillId="6" borderId="13" xfId="35" applyNumberFormat="1" applyBorder="1"/>
    <xf numFmtId="164" fontId="12" fillId="6" borderId="13" xfId="35" applyNumberFormat="1" applyBorder="1"/>
    <xf numFmtId="2" fontId="12" fillId="6" borderId="15" xfId="35" applyNumberFormat="1" applyBorder="1" applyAlignment="1">
      <alignment horizontal="center"/>
    </xf>
    <xf numFmtId="0" fontId="12" fillId="6" borderId="15" xfId="35" applyBorder="1"/>
    <xf numFmtId="0" fontId="12" fillId="6" borderId="15" xfId="35" applyBorder="1" applyAlignment="1">
      <alignment horizontal="center"/>
    </xf>
    <xf numFmtId="0" fontId="12" fillId="6" borderId="9" xfId="35" applyBorder="1" applyAlignment="1">
      <alignment horizontal="center" vertical="center"/>
    </xf>
    <xf numFmtId="0" fontId="12" fillId="6" borderId="9" xfId="35" applyBorder="1"/>
    <xf numFmtId="165" fontId="12" fillId="6" borderId="15" xfId="35" applyNumberFormat="1" applyBorder="1"/>
    <xf numFmtId="0" fontId="12" fillId="6" borderId="29" xfId="35" applyBorder="1"/>
    <xf numFmtId="0" fontId="12" fillId="6" borderId="29" xfId="35" applyBorder="1" applyAlignment="1">
      <alignment horizontal="center"/>
    </xf>
    <xf numFmtId="2" fontId="12" fillId="6" borderId="14" xfId="35" applyNumberFormat="1" applyBorder="1" applyAlignment="1">
      <alignment horizontal="center"/>
    </xf>
    <xf numFmtId="0" fontId="12" fillId="6" borderId="14" xfId="35" applyBorder="1" applyAlignment="1">
      <alignment horizontal="center" vertical="center"/>
    </xf>
    <xf numFmtId="0" fontId="12" fillId="6" borderId="14" xfId="35" applyBorder="1"/>
    <xf numFmtId="165" fontId="12" fillId="6" borderId="29" xfId="35" applyNumberFormat="1" applyBorder="1"/>
    <xf numFmtId="0" fontId="12" fillId="6" borderId="9" xfId="35" applyBorder="1" applyAlignment="1">
      <alignment horizontal="center"/>
    </xf>
    <xf numFmtId="2" fontId="12" fillId="6" borderId="9" xfId="35" applyNumberFormat="1" applyBorder="1" applyAlignment="1">
      <alignment horizontal="center"/>
    </xf>
    <xf numFmtId="0" fontId="12" fillId="6" borderId="14" xfId="35" applyBorder="1" applyAlignment="1">
      <alignment horizontal="center"/>
    </xf>
    <xf numFmtId="0" fontId="12" fillId="6" borderId="21" xfId="35" applyBorder="1"/>
    <xf numFmtId="165" fontId="12" fillId="6" borderId="14" xfId="35" applyNumberFormat="1" applyBorder="1"/>
    <xf numFmtId="164" fontId="12" fillId="6" borderId="14" xfId="35" applyNumberFormat="1" applyBorder="1"/>
    <xf numFmtId="165" fontId="12" fillId="6" borderId="13" xfId="35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5" borderId="20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3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Good" xfId="35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  <cellStyle name="Normal 2" xfId="34" xr:uid="{00000000-0005-0000-0000-00002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showGridLines="0" zoomScale="94" zoomScaleNormal="90" workbookViewId="0">
      <selection activeCell="C38" sqref="C38"/>
    </sheetView>
  </sheetViews>
  <sheetFormatPr defaultColWidth="8.875" defaultRowHeight="15.75" x14ac:dyDescent="0.25"/>
  <cols>
    <col min="1" max="1" width="7.375" bestFit="1" customWidth="1"/>
    <col min="2" max="2" width="11.125" bestFit="1" customWidth="1"/>
    <col min="3" max="5" width="27" bestFit="1" customWidth="1"/>
    <col min="6" max="6" width="22.375" bestFit="1" customWidth="1"/>
    <col min="7" max="7" width="10.5" bestFit="1" customWidth="1"/>
    <col min="8" max="8" width="22.125" bestFit="1" customWidth="1"/>
    <col min="9" max="9" width="21.875" bestFit="1" customWidth="1"/>
    <col min="10" max="10" width="7" bestFit="1" customWidth="1"/>
    <col min="11" max="11" width="26.125" bestFit="1" customWidth="1"/>
    <col min="12" max="12" width="25.375" bestFit="1" customWidth="1"/>
  </cols>
  <sheetData>
    <row r="1" spans="1:12" ht="16.5" thickBot="1" x14ac:dyDescent="0.3">
      <c r="C1" s="152" t="s">
        <v>37</v>
      </c>
      <c r="D1" s="152"/>
      <c r="E1" s="152"/>
      <c r="F1" s="152"/>
      <c r="G1" s="152"/>
      <c r="H1" s="152"/>
      <c r="I1" s="152"/>
      <c r="J1" s="152"/>
      <c r="K1" s="152"/>
    </row>
    <row r="2" spans="1:12" ht="16.5" thickBot="1" x14ac:dyDescent="0.3">
      <c r="C2" s="32"/>
      <c r="D2" s="32" t="s">
        <v>43</v>
      </c>
      <c r="E2" s="32"/>
      <c r="F2" s="32"/>
      <c r="G2" s="32" t="s">
        <v>43</v>
      </c>
      <c r="H2" s="32"/>
      <c r="I2" s="32"/>
      <c r="J2" s="32" t="s">
        <v>43</v>
      </c>
      <c r="K2" s="32"/>
      <c r="L2" s="32"/>
    </row>
    <row r="3" spans="1:12" ht="16.5" thickBot="1" x14ac:dyDescent="0.3">
      <c r="A3" s="34" t="s">
        <v>34</v>
      </c>
      <c r="B3" s="35" t="s">
        <v>47</v>
      </c>
      <c r="C3" s="36">
        <v>1</v>
      </c>
      <c r="D3" s="36">
        <v>2</v>
      </c>
      <c r="E3" s="36">
        <v>3</v>
      </c>
      <c r="F3" s="36">
        <v>7</v>
      </c>
      <c r="G3" s="36">
        <v>8</v>
      </c>
      <c r="H3" s="36">
        <v>9</v>
      </c>
      <c r="I3" s="36">
        <v>10</v>
      </c>
      <c r="J3" s="36">
        <v>11</v>
      </c>
      <c r="K3" s="36">
        <v>12</v>
      </c>
      <c r="L3" s="36" t="s">
        <v>42</v>
      </c>
    </row>
    <row r="4" spans="1:12" ht="15.95" customHeight="1" x14ac:dyDescent="0.25">
      <c r="A4" s="37">
        <v>0</v>
      </c>
      <c r="B4" s="38" t="s">
        <v>30</v>
      </c>
      <c r="C4" s="156" t="s">
        <v>59</v>
      </c>
      <c r="D4" s="157"/>
      <c r="E4" s="157"/>
      <c r="F4" s="158"/>
      <c r="G4" s="153" t="s">
        <v>44</v>
      </c>
      <c r="H4" s="39" t="s">
        <v>46</v>
      </c>
      <c r="I4" s="156" t="s">
        <v>59</v>
      </c>
      <c r="J4" s="157"/>
      <c r="K4" s="157"/>
      <c r="L4" s="158"/>
    </row>
    <row r="5" spans="1:12" ht="15.95" customHeight="1" x14ac:dyDescent="0.25">
      <c r="A5" s="37">
        <v>1</v>
      </c>
      <c r="B5" s="38" t="s">
        <v>27</v>
      </c>
      <c r="C5" s="39" t="s">
        <v>78</v>
      </c>
      <c r="D5" s="39" t="s">
        <v>81</v>
      </c>
      <c r="E5" s="39" t="s">
        <v>73</v>
      </c>
      <c r="F5" s="39"/>
      <c r="G5" s="154"/>
      <c r="H5" s="39"/>
      <c r="I5" s="39" t="s">
        <v>76</v>
      </c>
      <c r="J5" s="39"/>
      <c r="K5" s="39" t="s">
        <v>60</v>
      </c>
      <c r="L5" s="39" t="s">
        <v>45</v>
      </c>
    </row>
    <row r="6" spans="1:12" x14ac:dyDescent="0.25">
      <c r="A6" s="37" t="s">
        <v>49</v>
      </c>
      <c r="B6" s="38" t="s">
        <v>26</v>
      </c>
      <c r="C6" s="28"/>
      <c r="E6" s="39"/>
      <c r="F6" s="39" t="s">
        <v>75</v>
      </c>
      <c r="G6" s="154"/>
      <c r="H6" s="39" t="s">
        <v>74</v>
      </c>
      <c r="I6" s="39"/>
      <c r="J6" s="39"/>
      <c r="K6" s="39"/>
      <c r="L6" s="39"/>
    </row>
    <row r="7" spans="1:12" x14ac:dyDescent="0.25">
      <c r="A7" s="37" t="s">
        <v>65</v>
      </c>
      <c r="B7" s="38" t="s">
        <v>66</v>
      </c>
      <c r="C7" s="39"/>
      <c r="D7" s="28"/>
      <c r="E7" s="28" t="s">
        <v>82</v>
      </c>
      <c r="F7" s="39"/>
      <c r="G7" s="154"/>
      <c r="H7" s="39"/>
      <c r="I7" s="39"/>
      <c r="J7" s="39"/>
      <c r="K7" s="39"/>
      <c r="L7" s="39"/>
    </row>
    <row r="8" spans="1:12" x14ac:dyDescent="0.25">
      <c r="A8" s="37">
        <v>2</v>
      </c>
      <c r="B8" s="38" t="s">
        <v>48</v>
      </c>
      <c r="C8" s="39" t="s">
        <v>84</v>
      </c>
      <c r="D8" s="39"/>
      <c r="E8" s="39"/>
      <c r="F8" s="39"/>
      <c r="G8" s="154"/>
      <c r="H8" s="39"/>
      <c r="I8" s="39" t="s">
        <v>70</v>
      </c>
      <c r="J8" s="39"/>
      <c r="K8" s="39" t="s">
        <v>83</v>
      </c>
      <c r="L8" s="39"/>
    </row>
    <row r="9" spans="1:12" x14ac:dyDescent="0.25">
      <c r="A9" s="37" t="s">
        <v>50</v>
      </c>
      <c r="B9" s="38" t="s">
        <v>28</v>
      </c>
      <c r="C9" s="39"/>
      <c r="D9" s="39"/>
      <c r="F9" s="39" t="s">
        <v>62</v>
      </c>
      <c r="G9" s="154"/>
      <c r="H9" s="39" t="s">
        <v>61</v>
      </c>
      <c r="J9" s="39"/>
      <c r="K9" s="39"/>
      <c r="L9" s="39"/>
    </row>
    <row r="10" spans="1:12" x14ac:dyDescent="0.25">
      <c r="A10" s="37">
        <v>3</v>
      </c>
      <c r="B10" s="38" t="s">
        <v>54</v>
      </c>
      <c r="C10" s="39"/>
      <c r="D10" s="39"/>
      <c r="E10" s="28"/>
      <c r="F10" s="39"/>
      <c r="G10" s="154"/>
      <c r="H10" s="40"/>
      <c r="I10" s="28"/>
      <c r="J10" s="41"/>
      <c r="K10" s="28"/>
      <c r="L10" s="39"/>
    </row>
    <row r="11" spans="1:12" x14ac:dyDescent="0.25">
      <c r="A11" s="37" t="s">
        <v>51</v>
      </c>
      <c r="B11" s="38" t="s">
        <v>55</v>
      </c>
      <c r="C11" s="39" t="s">
        <v>80</v>
      </c>
      <c r="D11" s="39"/>
      <c r="E11" s="28" t="s">
        <v>67</v>
      </c>
      <c r="F11" s="39"/>
      <c r="G11" s="154"/>
      <c r="H11" s="39"/>
      <c r="I11" s="39" t="s">
        <v>72</v>
      </c>
      <c r="J11" s="39"/>
      <c r="K11" s="28" t="s">
        <v>77</v>
      </c>
      <c r="L11" s="39"/>
    </row>
    <row r="12" spans="1:12" x14ac:dyDescent="0.25">
      <c r="A12" s="37">
        <v>4</v>
      </c>
      <c r="B12" s="38" t="s">
        <v>29</v>
      </c>
      <c r="C12" s="39"/>
      <c r="D12" s="39" t="s">
        <v>79</v>
      </c>
      <c r="E12" s="39"/>
      <c r="F12" s="39"/>
      <c r="G12" s="154"/>
      <c r="H12" s="39"/>
      <c r="I12" s="39"/>
      <c r="J12" s="39"/>
      <c r="K12" s="39"/>
      <c r="L12" s="39"/>
    </row>
    <row r="13" spans="1:12" x14ac:dyDescent="0.25">
      <c r="A13" s="37" t="s">
        <v>52</v>
      </c>
      <c r="B13" s="38" t="s">
        <v>56</v>
      </c>
      <c r="C13" s="39"/>
      <c r="D13" s="39"/>
      <c r="E13" s="39"/>
      <c r="F13" s="39" t="s">
        <v>69</v>
      </c>
      <c r="G13" s="154"/>
      <c r="H13" s="39" t="s">
        <v>71</v>
      </c>
      <c r="I13" s="39"/>
      <c r="J13" s="39"/>
      <c r="K13" s="39"/>
      <c r="L13" s="39"/>
    </row>
    <row r="14" spans="1:12" x14ac:dyDescent="0.25">
      <c r="A14" s="37">
        <v>5</v>
      </c>
      <c r="B14" s="38" t="s">
        <v>57</v>
      </c>
      <c r="C14" s="39"/>
      <c r="D14" s="39"/>
      <c r="E14" s="39"/>
      <c r="F14" s="39"/>
      <c r="G14" s="154"/>
      <c r="H14" s="39"/>
      <c r="I14" s="39"/>
      <c r="J14" s="39"/>
      <c r="K14" s="39" t="s">
        <v>68</v>
      </c>
      <c r="L14" s="39"/>
    </row>
    <row r="15" spans="1:12" ht="16.5" thickBot="1" x14ac:dyDescent="0.3">
      <c r="A15" s="30" t="s">
        <v>53</v>
      </c>
      <c r="B15" s="31" t="s">
        <v>58</v>
      </c>
      <c r="C15" s="33"/>
      <c r="D15" s="33"/>
      <c r="E15" s="33"/>
      <c r="F15" s="33"/>
      <c r="G15" s="155"/>
      <c r="H15" s="33"/>
      <c r="I15" s="33" t="s">
        <v>85</v>
      </c>
      <c r="J15" s="33"/>
      <c r="K15" s="33"/>
      <c r="L15" s="33"/>
    </row>
    <row r="18" spans="4:4" x14ac:dyDescent="0.25">
      <c r="D18">
        <f>COUNTIF(C4:L15,"*plate")</f>
        <v>12</v>
      </c>
    </row>
    <row r="19" spans="4:4" x14ac:dyDescent="0.25">
      <c r="D19">
        <f>SUM(COUNTIF(C4:L15,"*")-4-D18)</f>
        <v>11</v>
      </c>
    </row>
    <row r="20" spans="4:4" x14ac:dyDescent="0.25">
      <c r="D20" t="b">
        <f>SUM(D18:D19)=Events!I35</f>
        <v>0</v>
      </c>
    </row>
  </sheetData>
  <mergeCells count="4">
    <mergeCell ref="C1:K1"/>
    <mergeCell ref="G4:G15"/>
    <mergeCell ref="C4:F4"/>
    <mergeCell ref="I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2:M42"/>
  <sheetViews>
    <sheetView showGridLines="0" topLeftCell="A3" zoomScale="90" zoomScaleNormal="90" zoomScalePageLayoutView="125" workbookViewId="0">
      <pane xSplit="3" ySplit="4" topLeftCell="D7" activePane="bottomRight" state="frozen"/>
      <selection activeCell="B3" sqref="B3"/>
      <selection pane="topRight" activeCell="D3" sqref="D3"/>
      <selection pane="bottomLeft" activeCell="B7" sqref="B7"/>
      <selection pane="bottomRight" activeCell="C4" sqref="C4"/>
    </sheetView>
  </sheetViews>
  <sheetFormatPr defaultColWidth="8.875" defaultRowHeight="15.75" x14ac:dyDescent="0.25"/>
  <cols>
    <col min="1" max="1" width="3.375" hidden="1" customWidth="1"/>
    <col min="2" max="2" width="3.375" customWidth="1"/>
    <col min="3" max="3" width="43" bestFit="1" customWidth="1"/>
    <col min="4" max="5" width="43.125" customWidth="1"/>
    <col min="6" max="6" width="13.875" style="5" customWidth="1"/>
    <col min="7" max="7" width="10.875" style="7" customWidth="1"/>
    <col min="8" max="9" width="20.875" customWidth="1"/>
    <col min="10" max="10" width="9.125" bestFit="1" customWidth="1"/>
    <col min="11" max="11" width="10.125" bestFit="1" customWidth="1"/>
    <col min="12" max="12" width="13" bestFit="1" customWidth="1"/>
    <col min="13" max="13" width="31.125" bestFit="1" customWidth="1"/>
  </cols>
  <sheetData>
    <row r="2" spans="1:13" x14ac:dyDescent="0.25">
      <c r="C2" s="1" t="s">
        <v>0</v>
      </c>
    </row>
    <row r="3" spans="1:13" x14ac:dyDescent="0.25">
      <c r="C3" s="1" t="s">
        <v>136</v>
      </c>
    </row>
    <row r="4" spans="1:13" ht="16.5" thickBot="1" x14ac:dyDescent="0.3">
      <c r="J4" t="s">
        <v>38</v>
      </c>
    </row>
    <row r="5" spans="1:13" ht="28.5" customHeight="1" x14ac:dyDescent="0.25">
      <c r="C5" s="76" t="s">
        <v>1</v>
      </c>
      <c r="D5" s="77" t="s">
        <v>18</v>
      </c>
      <c r="E5" s="78" t="s">
        <v>19</v>
      </c>
      <c r="F5" s="79" t="s">
        <v>21</v>
      </c>
      <c r="G5" s="80" t="s">
        <v>20</v>
      </c>
      <c r="H5" s="78" t="s">
        <v>22</v>
      </c>
      <c r="I5" s="81" t="s">
        <v>63</v>
      </c>
      <c r="J5" s="82" t="s">
        <v>39</v>
      </c>
      <c r="K5" s="82" t="s">
        <v>40</v>
      </c>
      <c r="L5" s="83" t="s">
        <v>41</v>
      </c>
      <c r="M5" s="84" t="s">
        <v>108</v>
      </c>
    </row>
    <row r="6" spans="1:13" x14ac:dyDescent="0.25">
      <c r="C6" s="161" t="s">
        <v>2</v>
      </c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0.100000000000001" customHeight="1" x14ac:dyDescent="0.25">
      <c r="A7">
        <v>1</v>
      </c>
      <c r="C7" s="85" t="s">
        <v>35</v>
      </c>
      <c r="D7" s="73" t="s">
        <v>159</v>
      </c>
      <c r="E7" s="73" t="s">
        <v>160</v>
      </c>
      <c r="F7" s="46" t="s">
        <v>26</v>
      </c>
      <c r="G7" s="86">
        <v>9</v>
      </c>
      <c r="H7" s="87" t="str">
        <f>'Order of Play'!H7</f>
        <v>6/3 6/0</v>
      </c>
      <c r="I7" s="88" t="s">
        <v>64</v>
      </c>
      <c r="J7" s="75"/>
      <c r="K7" s="75"/>
      <c r="L7" s="89"/>
      <c r="M7" s="85" t="s">
        <v>109</v>
      </c>
    </row>
    <row r="8" spans="1:13" ht="20.100000000000001" customHeight="1" x14ac:dyDescent="0.25">
      <c r="A8">
        <v>2</v>
      </c>
      <c r="C8" s="85" t="s">
        <v>36</v>
      </c>
      <c r="D8" s="74" t="s">
        <v>161</v>
      </c>
      <c r="E8" s="74" t="s">
        <v>153</v>
      </c>
      <c r="F8" s="46" t="s">
        <v>102</v>
      </c>
      <c r="G8" s="86">
        <v>9</v>
      </c>
      <c r="H8" s="87" t="str">
        <f>'Order of Play'!H8</f>
        <v>6/7 6/3 6/1</v>
      </c>
      <c r="I8" s="88" t="s">
        <v>64</v>
      </c>
      <c r="J8" s="75"/>
      <c r="K8" s="75"/>
      <c r="L8" s="89"/>
      <c r="M8" s="85" t="s">
        <v>109</v>
      </c>
    </row>
    <row r="9" spans="1:13" ht="20.100000000000001" customHeight="1" x14ac:dyDescent="0.25">
      <c r="A9">
        <v>3</v>
      </c>
      <c r="C9" s="85" t="s">
        <v>6</v>
      </c>
      <c r="D9" s="75" t="s">
        <v>162</v>
      </c>
      <c r="E9" s="75" t="s">
        <v>163</v>
      </c>
      <c r="F9" s="46" t="s">
        <v>26</v>
      </c>
      <c r="G9" s="86">
        <v>7</v>
      </c>
      <c r="H9" s="87" t="str">
        <f>'Order of Play'!H9</f>
        <v>5/7 6/2 6/3</v>
      </c>
      <c r="I9" s="88" t="s">
        <v>64</v>
      </c>
      <c r="J9" s="90"/>
      <c r="K9" s="75"/>
      <c r="L9" s="89"/>
      <c r="M9" s="85" t="s">
        <v>109</v>
      </c>
    </row>
    <row r="10" spans="1:13" ht="20.100000000000001" customHeight="1" x14ac:dyDescent="0.25">
      <c r="A10">
        <v>4</v>
      </c>
      <c r="C10" s="91" t="s">
        <v>7</v>
      </c>
      <c r="D10" s="2" t="s">
        <v>186</v>
      </c>
      <c r="E10" s="2" t="s">
        <v>191</v>
      </c>
      <c r="F10" s="46" t="s">
        <v>54</v>
      </c>
      <c r="G10" s="86">
        <v>9</v>
      </c>
      <c r="H10" s="87" t="str">
        <f>'Order of Play'!H10</f>
        <v>6/1 6/4</v>
      </c>
      <c r="I10" s="88" t="s">
        <v>64</v>
      </c>
      <c r="J10" s="75"/>
      <c r="K10" s="75"/>
      <c r="L10" s="89"/>
      <c r="M10" s="85" t="s">
        <v>109</v>
      </c>
    </row>
    <row r="11" spans="1:13" ht="20.100000000000001" customHeight="1" x14ac:dyDescent="0.25">
      <c r="A11">
        <v>5</v>
      </c>
      <c r="C11" s="91" t="s">
        <v>8</v>
      </c>
      <c r="D11" s="2" t="s">
        <v>192</v>
      </c>
      <c r="E11" s="2" t="s">
        <v>188</v>
      </c>
      <c r="F11" s="46" t="s">
        <v>54</v>
      </c>
      <c r="G11" s="86">
        <v>7</v>
      </c>
      <c r="H11" s="87" t="str">
        <f>'Order of Play'!H11</f>
        <v>6/3 6/3</v>
      </c>
      <c r="I11" s="88" t="s">
        <v>64</v>
      </c>
      <c r="J11" s="90"/>
      <c r="K11" s="75"/>
      <c r="L11" s="89"/>
      <c r="M11" s="85" t="s">
        <v>109</v>
      </c>
    </row>
    <row r="12" spans="1:13" ht="20.100000000000001" customHeight="1" x14ac:dyDescent="0.25">
      <c r="A12">
        <v>6</v>
      </c>
      <c r="C12" s="85" t="s">
        <v>9</v>
      </c>
      <c r="D12" s="75" t="s">
        <v>154</v>
      </c>
      <c r="E12" s="75" t="s">
        <v>155</v>
      </c>
      <c r="F12" s="46" t="s">
        <v>102</v>
      </c>
      <c r="G12" s="86">
        <v>7</v>
      </c>
      <c r="H12" s="87" t="str">
        <f>'Order of Play'!H12</f>
        <v>6/3 5/7 10/3</v>
      </c>
      <c r="I12" s="88" t="s">
        <v>64</v>
      </c>
      <c r="J12" s="75"/>
      <c r="K12" s="75"/>
      <c r="L12" s="89"/>
      <c r="M12" s="85" t="s">
        <v>109</v>
      </c>
    </row>
    <row r="13" spans="1:13" ht="20.100000000000001" customHeight="1" x14ac:dyDescent="0.25">
      <c r="A13">
        <v>7</v>
      </c>
      <c r="C13" s="85" t="s">
        <v>10</v>
      </c>
      <c r="D13" s="75" t="s">
        <v>140</v>
      </c>
      <c r="E13" s="75" t="s">
        <v>164</v>
      </c>
      <c r="F13" s="46" t="s">
        <v>28</v>
      </c>
      <c r="G13" s="86">
        <v>1</v>
      </c>
      <c r="H13" s="87" t="str">
        <f>'Order of Play'!H13</f>
        <v>6/2 6/0</v>
      </c>
      <c r="I13" s="88" t="s">
        <v>64</v>
      </c>
      <c r="J13" s="90"/>
      <c r="K13" s="75"/>
      <c r="L13" s="89"/>
      <c r="M13" s="85"/>
    </row>
    <row r="14" spans="1:13" ht="20.100000000000001" customHeight="1" x14ac:dyDescent="0.25">
      <c r="A14">
        <v>8</v>
      </c>
      <c r="C14" s="85" t="s">
        <v>11</v>
      </c>
      <c r="D14" s="74" t="s">
        <v>158</v>
      </c>
      <c r="E14" s="74" t="s">
        <v>142</v>
      </c>
      <c r="F14" s="46" t="s">
        <v>28</v>
      </c>
      <c r="G14" s="86">
        <v>10</v>
      </c>
      <c r="H14" s="87" t="str">
        <f>'Order of Play'!H14</f>
        <v>6/1 6/1</v>
      </c>
      <c r="I14" s="88" t="s">
        <v>64</v>
      </c>
      <c r="J14" s="75"/>
      <c r="K14" s="75"/>
      <c r="L14" s="89"/>
      <c r="M14" s="85"/>
    </row>
    <row r="15" spans="1:13" ht="20.100000000000001" customHeight="1" x14ac:dyDescent="0.25">
      <c r="A15">
        <v>9</v>
      </c>
      <c r="C15" s="85" t="s">
        <v>12</v>
      </c>
      <c r="D15" s="75" t="s">
        <v>156</v>
      </c>
      <c r="E15" s="75" t="s">
        <v>157</v>
      </c>
      <c r="F15" s="46" t="s">
        <v>116</v>
      </c>
      <c r="G15" s="86">
        <v>10</v>
      </c>
      <c r="H15" s="87" t="str">
        <f>'Order of Play'!H15</f>
        <v>6/1 4/1 Ret</v>
      </c>
      <c r="I15" s="88" t="s">
        <v>64</v>
      </c>
      <c r="J15" s="90"/>
      <c r="K15" s="75"/>
      <c r="L15" s="89"/>
      <c r="M15" s="52"/>
    </row>
    <row r="16" spans="1:13" ht="20.100000000000001" customHeight="1" x14ac:dyDescent="0.25">
      <c r="A16">
        <v>10</v>
      </c>
      <c r="C16" s="85" t="s">
        <v>13</v>
      </c>
      <c r="D16" s="2" t="s">
        <v>187</v>
      </c>
      <c r="E16" s="75" t="s">
        <v>143</v>
      </c>
      <c r="F16" s="46" t="s">
        <v>116</v>
      </c>
      <c r="G16" s="86">
        <v>3</v>
      </c>
      <c r="H16" s="87" t="str">
        <f>'Order of Play'!H16</f>
        <v>7/6 6/3</v>
      </c>
      <c r="I16" s="88" t="s">
        <v>64</v>
      </c>
      <c r="J16" s="75"/>
      <c r="K16" s="75"/>
      <c r="L16" s="89"/>
      <c r="M16" s="85"/>
    </row>
    <row r="17" spans="1:13" ht="20.100000000000001" customHeight="1" x14ac:dyDescent="0.25">
      <c r="A17">
        <v>11</v>
      </c>
      <c r="C17" s="85" t="s">
        <v>14</v>
      </c>
      <c r="D17" s="75" t="s">
        <v>141</v>
      </c>
      <c r="E17" s="2" t="s">
        <v>196</v>
      </c>
      <c r="F17" s="46" t="s">
        <v>57</v>
      </c>
      <c r="G17" s="86">
        <v>9</v>
      </c>
      <c r="H17" s="87" t="str">
        <f>'Order of Play'!H17</f>
        <v>6/2 7/6</v>
      </c>
      <c r="I17" s="88" t="s">
        <v>64</v>
      </c>
      <c r="J17" s="92"/>
      <c r="K17" s="75"/>
      <c r="L17" s="89"/>
      <c r="M17" s="85"/>
    </row>
    <row r="18" spans="1:13" ht="20.100000000000001" customHeight="1" x14ac:dyDescent="0.25">
      <c r="A18">
        <v>12</v>
      </c>
      <c r="C18" s="85" t="s">
        <v>15</v>
      </c>
      <c r="D18" s="75" t="s">
        <v>145</v>
      </c>
      <c r="E18" s="75" t="s">
        <v>166</v>
      </c>
      <c r="F18" s="46" t="s">
        <v>116</v>
      </c>
      <c r="G18" s="86">
        <v>1</v>
      </c>
      <c r="H18" s="87" t="str">
        <f>'Order of Play'!H18</f>
        <v>6/3 6/3</v>
      </c>
      <c r="I18" s="88" t="s">
        <v>64</v>
      </c>
      <c r="J18" s="92"/>
      <c r="K18" s="75"/>
      <c r="L18" s="89"/>
      <c r="M18" s="85"/>
    </row>
    <row r="19" spans="1:13" ht="20.100000000000001" customHeight="1" x14ac:dyDescent="0.25">
      <c r="A19">
        <v>13</v>
      </c>
      <c r="C19" s="85" t="s">
        <v>16</v>
      </c>
      <c r="D19" s="75" t="s">
        <v>165</v>
      </c>
      <c r="E19" s="75" t="s">
        <v>144</v>
      </c>
      <c r="F19" s="46" t="s">
        <v>126</v>
      </c>
      <c r="G19" s="86">
        <v>10</v>
      </c>
      <c r="H19" s="87" t="str">
        <f>'Order of Play'!H19</f>
        <v>2/6 6/4 12/10</v>
      </c>
      <c r="I19" s="88" t="s">
        <v>64</v>
      </c>
      <c r="J19" s="93"/>
      <c r="K19" s="75"/>
      <c r="L19" s="89"/>
      <c r="M19" s="85"/>
    </row>
    <row r="20" spans="1:13" x14ac:dyDescent="0.25">
      <c r="C20" s="161" t="s">
        <v>110</v>
      </c>
      <c r="D20" s="162"/>
      <c r="E20" s="162"/>
      <c r="F20" s="162"/>
      <c r="G20" s="162"/>
      <c r="H20" s="162"/>
      <c r="I20" s="162"/>
      <c r="J20" s="162"/>
      <c r="K20" s="162"/>
      <c r="L20" s="162"/>
      <c r="M20" s="163"/>
    </row>
    <row r="21" spans="1:13" ht="18.95" customHeight="1" x14ac:dyDescent="0.25">
      <c r="A21">
        <v>14</v>
      </c>
      <c r="C21" s="91" t="s">
        <v>86</v>
      </c>
      <c r="D21" s="74" t="s">
        <v>105</v>
      </c>
      <c r="E21" s="72" t="s">
        <v>189</v>
      </c>
      <c r="F21" s="46" t="s">
        <v>116</v>
      </c>
      <c r="G21" s="86">
        <v>11</v>
      </c>
      <c r="H21" s="87" t="str">
        <f>'Order of Play'!H21</f>
        <v>6/4 7/5</v>
      </c>
      <c r="I21" s="88" t="s">
        <v>64</v>
      </c>
      <c r="J21" s="90"/>
      <c r="K21" s="75"/>
      <c r="L21" s="89"/>
      <c r="M21" s="85"/>
    </row>
    <row r="22" spans="1:13" ht="18.95" customHeight="1" x14ac:dyDescent="0.25">
      <c r="A22">
        <v>15</v>
      </c>
      <c r="C22" s="85" t="s">
        <v>87</v>
      </c>
      <c r="D22" s="75" t="s">
        <v>148</v>
      </c>
      <c r="E22" s="75" t="s">
        <v>137</v>
      </c>
      <c r="F22" s="46" t="s">
        <v>116</v>
      </c>
      <c r="G22" s="86">
        <v>12</v>
      </c>
      <c r="H22" s="87" t="str">
        <f>'Order of Play'!H22</f>
        <v>7/5 5/7 10/8</v>
      </c>
      <c r="I22" s="88" t="s">
        <v>64</v>
      </c>
      <c r="J22" s="75"/>
      <c r="K22" s="75"/>
      <c r="L22" s="89"/>
      <c r="M22" s="85"/>
    </row>
    <row r="23" spans="1:13" ht="18.95" customHeight="1" x14ac:dyDescent="0.25">
      <c r="A23">
        <v>16</v>
      </c>
      <c r="C23" s="85" t="s">
        <v>88</v>
      </c>
      <c r="D23" s="75" t="s">
        <v>147</v>
      </c>
      <c r="E23" s="75" t="s">
        <v>167</v>
      </c>
      <c r="F23" s="46" t="s">
        <v>28</v>
      </c>
      <c r="G23" s="86">
        <v>3</v>
      </c>
      <c r="H23" s="87" t="str">
        <f>'Order of Play'!H23</f>
        <v>2/6 6/0 10/3</v>
      </c>
      <c r="I23" s="88" t="s">
        <v>64</v>
      </c>
      <c r="J23" s="75"/>
      <c r="K23" s="93"/>
      <c r="L23" s="89"/>
      <c r="M23" s="85"/>
    </row>
    <row r="24" spans="1:13" ht="18.95" customHeight="1" x14ac:dyDescent="0.25">
      <c r="A24">
        <v>17</v>
      </c>
      <c r="C24" s="85" t="s">
        <v>89</v>
      </c>
      <c r="D24" s="75" t="s">
        <v>168</v>
      </c>
      <c r="E24" s="75" t="s">
        <v>169</v>
      </c>
      <c r="F24" s="46" t="s">
        <v>126</v>
      </c>
      <c r="G24" s="86">
        <v>12</v>
      </c>
      <c r="H24" s="87" t="str">
        <f>'Order of Play'!H24</f>
        <v>6/1 6/2</v>
      </c>
      <c r="I24" s="88" t="s">
        <v>64</v>
      </c>
      <c r="J24" s="75"/>
      <c r="K24" s="75"/>
      <c r="L24" s="89"/>
      <c r="M24" s="85"/>
    </row>
    <row r="25" spans="1:13" ht="18.95" customHeight="1" x14ac:dyDescent="0.25">
      <c r="A25">
        <v>18</v>
      </c>
      <c r="C25" s="85" t="s">
        <v>90</v>
      </c>
      <c r="D25" s="75" t="s">
        <v>170</v>
      </c>
      <c r="E25" s="75" t="s">
        <v>150</v>
      </c>
      <c r="F25" s="46" t="s">
        <v>126</v>
      </c>
      <c r="G25" s="86">
        <v>1</v>
      </c>
      <c r="H25" s="87" t="str">
        <f>'Order of Play'!H25</f>
        <v>6/4 3/6 10/7</v>
      </c>
      <c r="I25" s="88" t="s">
        <v>64</v>
      </c>
      <c r="J25" s="75"/>
      <c r="K25" s="75"/>
      <c r="L25" s="89"/>
      <c r="M25" s="85"/>
    </row>
    <row r="26" spans="1:13" ht="18.95" customHeight="1" x14ac:dyDescent="0.25">
      <c r="A26">
        <v>18</v>
      </c>
      <c r="C26" s="85" t="s">
        <v>91</v>
      </c>
      <c r="D26" s="75" t="s">
        <v>175</v>
      </c>
      <c r="E26" s="75" t="s">
        <v>149</v>
      </c>
      <c r="F26" s="46" t="s">
        <v>28</v>
      </c>
      <c r="G26" s="86">
        <v>12</v>
      </c>
      <c r="H26" s="87" t="str">
        <f>'Order of Play'!H26</f>
        <v>7/6 7/6</v>
      </c>
      <c r="I26" s="88" t="s">
        <v>64</v>
      </c>
      <c r="J26" s="75"/>
      <c r="K26" s="75"/>
      <c r="L26" s="89"/>
      <c r="M26" s="85"/>
    </row>
    <row r="27" spans="1:13" ht="18.95" customHeight="1" x14ac:dyDescent="0.25">
      <c r="A27">
        <v>19</v>
      </c>
      <c r="C27" s="85" t="s">
        <v>92</v>
      </c>
      <c r="D27" s="74" t="s">
        <v>173</v>
      </c>
      <c r="E27" s="74" t="s">
        <v>152</v>
      </c>
      <c r="F27" s="46" t="s">
        <v>194</v>
      </c>
      <c r="G27" s="86" t="s">
        <v>194</v>
      </c>
      <c r="H27" s="87" t="str">
        <f>'Order of Play'!H27</f>
        <v>Walkover</v>
      </c>
      <c r="I27" s="88" t="s">
        <v>64</v>
      </c>
      <c r="J27" s="75"/>
      <c r="K27" s="75"/>
      <c r="L27" s="89"/>
      <c r="M27" s="85"/>
    </row>
    <row r="28" spans="1:13" ht="18.95" customHeight="1" x14ac:dyDescent="0.25">
      <c r="A28">
        <v>20</v>
      </c>
      <c r="C28" s="91" t="s">
        <v>93</v>
      </c>
      <c r="D28" s="75" t="s">
        <v>171</v>
      </c>
      <c r="E28" s="75" t="s">
        <v>115</v>
      </c>
      <c r="F28" s="46" t="s">
        <v>126</v>
      </c>
      <c r="G28" s="86">
        <v>3</v>
      </c>
      <c r="H28" s="87" t="str">
        <f>'Order of Play'!H28</f>
        <v>1/6 6/4 14/12</v>
      </c>
      <c r="I28" s="88" t="s">
        <v>64</v>
      </c>
      <c r="J28" s="75"/>
      <c r="K28" s="75"/>
      <c r="L28" s="89"/>
      <c r="M28" s="85"/>
    </row>
    <row r="29" spans="1:13" ht="18.95" customHeight="1" x14ac:dyDescent="0.25">
      <c r="A29">
        <v>21</v>
      </c>
      <c r="C29" s="85" t="s">
        <v>94</v>
      </c>
      <c r="D29" s="74" t="s">
        <v>138</v>
      </c>
      <c r="E29" s="74" t="s">
        <v>193</v>
      </c>
      <c r="F29" s="46" t="s">
        <v>126</v>
      </c>
      <c r="G29" s="86">
        <v>11</v>
      </c>
      <c r="H29" s="87" t="str">
        <f>'Order of Play'!H29</f>
        <v>6/0 6/0</v>
      </c>
      <c r="I29" s="88" t="s">
        <v>64</v>
      </c>
      <c r="J29" s="75"/>
      <c r="K29" s="75"/>
      <c r="L29" s="89"/>
      <c r="M29" s="85"/>
    </row>
    <row r="30" spans="1:13" ht="18.95" customHeight="1" x14ac:dyDescent="0.25">
      <c r="A30">
        <v>22</v>
      </c>
      <c r="C30" s="85" t="s">
        <v>95</v>
      </c>
      <c r="D30" s="75" t="s">
        <v>151</v>
      </c>
      <c r="E30" s="75" t="s">
        <v>172</v>
      </c>
      <c r="F30" s="46" t="s">
        <v>102</v>
      </c>
      <c r="G30" s="86">
        <v>2</v>
      </c>
      <c r="H30" s="87" t="str">
        <f>'Order of Play'!H30</f>
        <v>6/3 6/3</v>
      </c>
      <c r="I30" s="88" t="s">
        <v>64</v>
      </c>
      <c r="J30" s="75"/>
      <c r="K30" s="93"/>
      <c r="L30" s="89"/>
      <c r="M30" s="85"/>
    </row>
    <row r="31" spans="1:13" ht="18.95" customHeight="1" x14ac:dyDescent="0.25">
      <c r="A31">
        <v>23</v>
      </c>
      <c r="C31" s="85" t="s">
        <v>96</v>
      </c>
      <c r="D31" s="75" t="s">
        <v>146</v>
      </c>
      <c r="E31" s="74" t="s">
        <v>174</v>
      </c>
      <c r="F31" s="46" t="s">
        <v>194</v>
      </c>
      <c r="G31" s="86" t="s">
        <v>194</v>
      </c>
      <c r="H31" s="87" t="str">
        <f>'Order of Play'!H31</f>
        <v>Walkover</v>
      </c>
      <c r="I31" s="88" t="s">
        <v>64</v>
      </c>
      <c r="J31" s="75"/>
      <c r="K31" s="75"/>
      <c r="L31" s="89"/>
      <c r="M31" s="85"/>
    </row>
    <row r="32" spans="1:13" ht="18.95" customHeight="1" thickBot="1" x14ac:dyDescent="0.3">
      <c r="A32">
        <v>24</v>
      </c>
      <c r="C32" s="94" t="s">
        <v>97</v>
      </c>
      <c r="D32" s="95" t="s">
        <v>106</v>
      </c>
      <c r="E32" s="96" t="s">
        <v>139</v>
      </c>
      <c r="F32" s="47" t="s">
        <v>28</v>
      </c>
      <c r="G32" s="97">
        <v>2</v>
      </c>
      <c r="H32" s="98" t="str">
        <f>'Order of Play'!H32</f>
        <v>6/1 6/4</v>
      </c>
      <c r="I32" s="99" t="s">
        <v>64</v>
      </c>
      <c r="J32" s="100"/>
      <c r="K32" s="100"/>
      <c r="L32" s="101"/>
      <c r="M32" s="94"/>
    </row>
    <row r="33" spans="3:11" ht="18.95" customHeight="1" thickBot="1" x14ac:dyDescent="0.3">
      <c r="C33" s="15"/>
      <c r="D33" s="12"/>
      <c r="E33" s="12"/>
      <c r="F33" s="23"/>
      <c r="G33" s="10"/>
      <c r="H33" s="11"/>
      <c r="I33" s="11"/>
    </row>
    <row r="34" spans="3:11" ht="16.5" thickBot="1" x14ac:dyDescent="0.3">
      <c r="C34" s="15"/>
      <c r="D34" s="159" t="s">
        <v>32</v>
      </c>
      <c r="E34" s="160"/>
      <c r="F34" s="23"/>
      <c r="G34" s="10"/>
      <c r="H34" s="11"/>
      <c r="I34" s="11"/>
      <c r="J34">
        <f>SUM(J7:K19)</f>
        <v>0</v>
      </c>
      <c r="K34">
        <f>SUM(J21:K32)</f>
        <v>0</v>
      </c>
    </row>
    <row r="35" spans="3:11" x14ac:dyDescent="0.25">
      <c r="D35" s="48" t="s">
        <v>31</v>
      </c>
      <c r="E35" s="48" t="s">
        <v>33</v>
      </c>
      <c r="F35" s="6"/>
      <c r="I35">
        <f>COUNTIF(I6:I32,"Yes")</f>
        <v>25</v>
      </c>
    </row>
    <row r="36" spans="3:11" ht="16.5" thickBot="1" x14ac:dyDescent="0.3">
      <c r="D36" s="49">
        <f>D40+D41</f>
        <v>0</v>
      </c>
      <c r="E36" s="49">
        <f>E40+E41</f>
        <v>50</v>
      </c>
      <c r="F36"/>
      <c r="G36"/>
      <c r="I36">
        <f>COUNTIF(I21:I32,"Yes")</f>
        <v>12</v>
      </c>
    </row>
    <row r="37" spans="3:11" ht="17.25" thickTop="1" thickBot="1" x14ac:dyDescent="0.3">
      <c r="D37" s="50">
        <f>D36/($D$36+$E$36)</f>
        <v>0</v>
      </c>
      <c r="E37" s="50">
        <f>E36/($D$36+$E$36)</f>
        <v>1</v>
      </c>
      <c r="I37">
        <f>COUNTIF(I7:I19,"Yes")</f>
        <v>13</v>
      </c>
    </row>
    <row r="40" spans="3:11" ht="16.5" thickBot="1" x14ac:dyDescent="0.3">
      <c r="D40" s="24">
        <f>COUNTIF($D$21:$E$32,"")</f>
        <v>0</v>
      </c>
      <c r="E40" s="24">
        <f>COUNTIF($D$21:$E$32,"*")</f>
        <v>24</v>
      </c>
    </row>
    <row r="41" spans="3:11" ht="17.25" thickTop="1" thickBot="1" x14ac:dyDescent="0.3">
      <c r="D41" s="24">
        <f>COUNTIF($D$7:$E$19,"")</f>
        <v>0</v>
      </c>
      <c r="E41" s="24">
        <f>COUNTIF($D$7:$E$19,"*")</f>
        <v>26</v>
      </c>
    </row>
    <row r="42" spans="3:11" ht="16.5" thickTop="1" x14ac:dyDescent="0.25"/>
  </sheetData>
  <mergeCells count="3">
    <mergeCell ref="D34:E34"/>
    <mergeCell ref="C6:M6"/>
    <mergeCell ref="C20:M20"/>
  </mergeCells>
  <phoneticPr fontId="6" type="noConversion"/>
  <pageMargins left="0.16" right="0.16" top="0.60629921259842523" bottom="0.60629921259842523" header="0.5" footer="0.5"/>
  <pageSetup paperSize="9" scale="52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2:M36"/>
  <sheetViews>
    <sheetView showGridLines="0" topLeftCell="B1" zoomScale="90" zoomScaleNormal="90" zoomScalePageLayoutView="125" workbookViewId="0">
      <selection activeCell="D22" sqref="D22"/>
    </sheetView>
  </sheetViews>
  <sheetFormatPr defaultColWidth="8.875" defaultRowHeight="15.75" x14ac:dyDescent="0.25"/>
  <cols>
    <col min="1" max="1" width="3.375" hidden="1" customWidth="1"/>
    <col min="2" max="2" width="3.375" customWidth="1"/>
    <col min="3" max="3" width="43" bestFit="1" customWidth="1"/>
    <col min="4" max="5" width="43.125" customWidth="1"/>
    <col min="6" max="6" width="13.875" style="5" customWidth="1"/>
    <col min="7" max="7" width="10.875" style="7" customWidth="1"/>
    <col min="8" max="8" width="20.875" customWidth="1"/>
    <col min="9" max="9" width="12.125" style="69" bestFit="1" customWidth="1"/>
    <col min="10" max="10" width="16.125" style="69" bestFit="1" customWidth="1"/>
    <col min="11" max="11" width="12.125" bestFit="1" customWidth="1"/>
    <col min="13" max="13" width="13.625" bestFit="1" customWidth="1"/>
  </cols>
  <sheetData>
    <row r="2" spans="1:13" x14ac:dyDescent="0.25">
      <c r="C2" s="1" t="s">
        <v>0</v>
      </c>
    </row>
    <row r="3" spans="1:13" x14ac:dyDescent="0.25">
      <c r="C3" s="1" t="s">
        <v>136</v>
      </c>
    </row>
    <row r="4" spans="1:13" ht="16.5" thickBot="1" x14ac:dyDescent="0.3"/>
    <row r="5" spans="1:13" ht="28.5" customHeight="1" thickBot="1" x14ac:dyDescent="0.3">
      <c r="C5" s="25" t="s">
        <v>1</v>
      </c>
      <c r="D5" s="26" t="s">
        <v>18</v>
      </c>
      <c r="E5" s="26" t="s">
        <v>19</v>
      </c>
      <c r="F5" s="27" t="s">
        <v>21</v>
      </c>
      <c r="G5" s="26" t="s">
        <v>20</v>
      </c>
      <c r="H5" s="42" t="s">
        <v>22</v>
      </c>
      <c r="I5" s="70" t="s">
        <v>98</v>
      </c>
      <c r="J5" s="70" t="s">
        <v>99</v>
      </c>
      <c r="K5" s="43" t="s">
        <v>104</v>
      </c>
      <c r="L5" s="44" t="s">
        <v>100</v>
      </c>
      <c r="M5" s="44" t="s">
        <v>101</v>
      </c>
    </row>
    <row r="6" spans="1:13" ht="19.5" thickBot="1" x14ac:dyDescent="0.35">
      <c r="C6" s="167" t="s">
        <v>2</v>
      </c>
      <c r="D6" s="168"/>
      <c r="E6" s="168"/>
      <c r="F6" s="168"/>
      <c r="G6" s="168"/>
      <c r="H6" s="168"/>
      <c r="I6" s="168"/>
      <c r="J6" s="168"/>
      <c r="K6" s="168"/>
      <c r="L6" s="168"/>
      <c r="M6" s="169"/>
    </row>
    <row r="7" spans="1:13" ht="20.100000000000001" customHeight="1" x14ac:dyDescent="0.25">
      <c r="A7">
        <v>1</v>
      </c>
      <c r="B7">
        <v>1</v>
      </c>
      <c r="C7" s="137" t="s">
        <v>35</v>
      </c>
      <c r="D7" s="145" t="str">
        <f>Events!D7</f>
        <v>Josh Sapwell (1)</v>
      </c>
      <c r="E7" s="145" t="str">
        <f>Events!E7</f>
        <v>Tyrell Diaz-Stevens (2)</v>
      </c>
      <c r="F7" s="146" t="str">
        <f>Events!F7</f>
        <v>1pm</v>
      </c>
      <c r="G7" s="136">
        <f>Events!G7</f>
        <v>9</v>
      </c>
      <c r="H7" s="137" t="s">
        <v>229</v>
      </c>
      <c r="I7" s="131">
        <v>43638.590405092589</v>
      </c>
      <c r="J7" s="131">
        <v>43638.633010185185</v>
      </c>
      <c r="K7" s="132">
        <f>J7-I7</f>
        <v>4.2605092596204486E-2</v>
      </c>
      <c r="L7" s="137" t="s">
        <v>64</v>
      </c>
      <c r="M7" s="137" t="s">
        <v>64</v>
      </c>
    </row>
    <row r="8" spans="1:13" ht="20.100000000000001" customHeight="1" x14ac:dyDescent="0.25">
      <c r="A8">
        <v>2</v>
      </c>
      <c r="B8">
        <v>2</v>
      </c>
      <c r="C8" s="127" t="s">
        <v>36</v>
      </c>
      <c r="D8" s="128" t="str">
        <f>Events!D8</f>
        <v>Martin Beecroft</v>
      </c>
      <c r="E8" s="128" t="str">
        <f>Events!E8</f>
        <v>Jezz Baker (2)</v>
      </c>
      <c r="F8" s="129" t="str">
        <f>Events!F8</f>
        <v>11am</v>
      </c>
      <c r="G8" s="130">
        <f>Events!G8</f>
        <v>9</v>
      </c>
      <c r="H8" s="127" t="s">
        <v>221</v>
      </c>
      <c r="I8" s="131">
        <v>43638.464121759258</v>
      </c>
      <c r="J8" s="131">
        <v>43638.586927546297</v>
      </c>
      <c r="K8" s="132">
        <f t="shared" ref="K8:K32" si="0">J8-I8</f>
        <v>0.12280578703939682</v>
      </c>
      <c r="L8" s="127" t="s">
        <v>64</v>
      </c>
      <c r="M8" s="127" t="s">
        <v>64</v>
      </c>
    </row>
    <row r="9" spans="1:13" ht="20.100000000000001" customHeight="1" x14ac:dyDescent="0.25">
      <c r="A9">
        <v>3</v>
      </c>
      <c r="B9">
        <v>3</v>
      </c>
      <c r="C9" s="127" t="s">
        <v>6</v>
      </c>
      <c r="D9" s="128" t="str">
        <f>Events!D9</f>
        <v>Ellie Mathews (4)</v>
      </c>
      <c r="E9" s="128" t="str">
        <f>Events!E9</f>
        <v>Kate Murphy (3)</v>
      </c>
      <c r="F9" s="129" t="str">
        <f>Events!F9</f>
        <v>1pm</v>
      </c>
      <c r="G9" s="130">
        <f>Events!G9</f>
        <v>7</v>
      </c>
      <c r="H9" s="127" t="s">
        <v>236</v>
      </c>
      <c r="I9" s="131">
        <v>43638.539155208331</v>
      </c>
      <c r="J9" s="131">
        <v>43638.633896180552</v>
      </c>
      <c r="K9" s="132">
        <f t="shared" si="0"/>
        <v>9.4740972221188713E-2</v>
      </c>
      <c r="L9" s="127" t="s">
        <v>64</v>
      </c>
      <c r="M9" s="127" t="s">
        <v>64</v>
      </c>
    </row>
    <row r="10" spans="1:13" ht="20.100000000000001" customHeight="1" x14ac:dyDescent="0.25">
      <c r="A10">
        <v>4</v>
      </c>
      <c r="B10">
        <v>4</v>
      </c>
      <c r="C10" s="127" t="s">
        <v>7</v>
      </c>
      <c r="D10" s="128" t="str">
        <f>Events!D10</f>
        <v>Alex Haddad/Josh Sapwell (1)</v>
      </c>
      <c r="E10" s="128" t="str">
        <f>Events!E10</f>
        <v>Reece Farrow/Edward Harwood (3)</v>
      </c>
      <c r="F10" s="129" t="str">
        <f>Events!F10</f>
        <v>3pm</v>
      </c>
      <c r="G10" s="130">
        <f>Events!G10</f>
        <v>9</v>
      </c>
      <c r="H10" s="127" t="s">
        <v>245</v>
      </c>
      <c r="I10" s="131">
        <v>43638.649502314816</v>
      </c>
      <c r="J10" s="131">
        <v>43638.693947916669</v>
      </c>
      <c r="K10" s="132">
        <f t="shared" si="0"/>
        <v>4.4445601852203254E-2</v>
      </c>
      <c r="L10" s="127" t="s">
        <v>64</v>
      </c>
      <c r="M10" s="127" t="s">
        <v>64</v>
      </c>
    </row>
    <row r="11" spans="1:13" ht="20.100000000000001" customHeight="1" x14ac:dyDescent="0.25">
      <c r="A11">
        <v>5</v>
      </c>
      <c r="B11">
        <v>5</v>
      </c>
      <c r="C11" s="127" t="s">
        <v>8</v>
      </c>
      <c r="D11" s="128" t="str">
        <f>Events!D11</f>
        <v>Judith Allnutt/Jenny Webster (1)</v>
      </c>
      <c r="E11" s="128" t="str">
        <f>Events!E11</f>
        <v>Ellie Mathews/Farida Korallus (2)</v>
      </c>
      <c r="F11" s="129" t="str">
        <f>Events!F11</f>
        <v>3pm</v>
      </c>
      <c r="G11" s="130">
        <f>Events!G11</f>
        <v>7</v>
      </c>
      <c r="H11" s="127" t="s">
        <v>197</v>
      </c>
      <c r="I11" s="131">
        <v>43638.645448611111</v>
      </c>
      <c r="J11" s="151">
        <v>43638.691759953705</v>
      </c>
      <c r="K11" s="132">
        <f t="shared" si="0"/>
        <v>4.6311342593980953E-2</v>
      </c>
      <c r="L11" s="127" t="s">
        <v>64</v>
      </c>
      <c r="M11" s="127" t="s">
        <v>64</v>
      </c>
    </row>
    <row r="12" spans="1:13" ht="20.100000000000001" customHeight="1" x14ac:dyDescent="0.25">
      <c r="A12">
        <v>6</v>
      </c>
      <c r="B12">
        <v>6</v>
      </c>
      <c r="C12" s="127" t="s">
        <v>9</v>
      </c>
      <c r="D12" s="128" t="str">
        <f>Events!D12</f>
        <v>Josh Sapwell/Natasha Hathaway (3)</v>
      </c>
      <c r="E12" s="128" t="str">
        <f>Events!E12</f>
        <v>Alex Haddad/Judith Allnutt (2)</v>
      </c>
      <c r="F12" s="129" t="str">
        <f>Events!F12</f>
        <v>11am</v>
      </c>
      <c r="G12" s="130">
        <f>Events!G12</f>
        <v>7</v>
      </c>
      <c r="H12" s="127" t="s">
        <v>208</v>
      </c>
      <c r="I12" s="131">
        <v>43638.46240462963</v>
      </c>
      <c r="J12" s="131">
        <v>43638.533648958335</v>
      </c>
      <c r="K12" s="132">
        <f t="shared" si="0"/>
        <v>7.1244328704779036E-2</v>
      </c>
      <c r="L12" s="127" t="s">
        <v>64</v>
      </c>
      <c r="M12" s="127" t="s">
        <v>64</v>
      </c>
    </row>
    <row r="13" spans="1:13" ht="20.100000000000001" customHeight="1" x14ac:dyDescent="0.25">
      <c r="A13">
        <v>7</v>
      </c>
      <c r="B13">
        <v>7</v>
      </c>
      <c r="C13" s="127" t="s">
        <v>10</v>
      </c>
      <c r="D13" s="128" t="str">
        <f>Events!D13</f>
        <v>Neil Murphy/Kirsty Hamilton</v>
      </c>
      <c r="E13" s="128" t="str">
        <f>Events!E13</f>
        <v>Wal Mackey/Helen Watson</v>
      </c>
      <c r="F13" s="129" t="str">
        <f>Events!F13</f>
        <v>2.30pm</v>
      </c>
      <c r="G13" s="130">
        <f>Events!G13</f>
        <v>1</v>
      </c>
      <c r="H13" s="127" t="s">
        <v>233</v>
      </c>
      <c r="I13" s="131">
        <v>43638.597348958334</v>
      </c>
      <c r="J13" s="131">
        <v>43638.659307870374</v>
      </c>
      <c r="K13" s="132">
        <f t="shared" si="0"/>
        <v>6.1958912039699499E-2</v>
      </c>
      <c r="L13" s="127" t="s">
        <v>64</v>
      </c>
      <c r="M13" s="127" t="s">
        <v>64</v>
      </c>
    </row>
    <row r="14" spans="1:13" ht="20.100000000000001" customHeight="1" x14ac:dyDescent="0.25">
      <c r="A14">
        <v>8</v>
      </c>
      <c r="B14">
        <v>8</v>
      </c>
      <c r="C14" s="127" t="s">
        <v>11</v>
      </c>
      <c r="D14" s="128" t="str">
        <f>Events!D14</f>
        <v>Mark Eggleton (4)</v>
      </c>
      <c r="E14" s="128" t="str">
        <f>Events!E14</f>
        <v>Simon Whale (2)</v>
      </c>
      <c r="F14" s="129" t="str">
        <f>Events!F14</f>
        <v>2.30pm</v>
      </c>
      <c r="G14" s="130">
        <f>Events!G14</f>
        <v>10</v>
      </c>
      <c r="H14" s="127" t="s">
        <v>243</v>
      </c>
      <c r="I14" s="131">
        <v>43638.60886990741</v>
      </c>
      <c r="J14" s="131">
        <v>43638.662760185187</v>
      </c>
      <c r="K14" s="132">
        <f t="shared" si="0"/>
        <v>5.3890277777099982E-2</v>
      </c>
      <c r="L14" s="127" t="s">
        <v>64</v>
      </c>
      <c r="M14" s="127" t="s">
        <v>64</v>
      </c>
    </row>
    <row r="15" spans="1:13" ht="20.100000000000001" customHeight="1" x14ac:dyDescent="0.25">
      <c r="A15">
        <v>9</v>
      </c>
      <c r="B15">
        <v>9</v>
      </c>
      <c r="C15" s="127" t="s">
        <v>12</v>
      </c>
      <c r="D15" s="128" t="str">
        <f>Events!D15</f>
        <v>Farida Korallus (1)</v>
      </c>
      <c r="E15" s="128" t="str">
        <f>Events!E15</f>
        <v>Kate Murphy (2)</v>
      </c>
      <c r="F15" s="129" t="str">
        <f>Events!F15</f>
        <v>10.30am</v>
      </c>
      <c r="G15" s="130">
        <f>Events!G15</f>
        <v>10</v>
      </c>
      <c r="H15" s="127" t="s">
        <v>200</v>
      </c>
      <c r="I15" s="131">
        <v>43638.438800810189</v>
      </c>
      <c r="J15" s="131">
        <v>43638.498236921296</v>
      </c>
      <c r="K15" s="132">
        <f t="shared" si="0"/>
        <v>5.9436111107061151E-2</v>
      </c>
      <c r="L15" s="127" t="s">
        <v>64</v>
      </c>
      <c r="M15" s="127" t="s">
        <v>64</v>
      </c>
    </row>
    <row r="16" spans="1:13" ht="20.100000000000001" customHeight="1" x14ac:dyDescent="0.25">
      <c r="A16">
        <v>10</v>
      </c>
      <c r="B16">
        <v>10</v>
      </c>
      <c r="C16" s="127" t="s">
        <v>13</v>
      </c>
      <c r="D16" s="128" t="str">
        <f>Events!D16</f>
        <v>Chris Stringer/Mike Hawkes (1)</v>
      </c>
      <c r="E16" s="128" t="str">
        <f>Events!E16</f>
        <v>Simon Whale/Paul Fendrich (2)</v>
      </c>
      <c r="F16" s="129" t="str">
        <f>Events!F16</f>
        <v>10.30am</v>
      </c>
      <c r="G16" s="130">
        <f>Events!G16</f>
        <v>3</v>
      </c>
      <c r="H16" s="127" t="s">
        <v>205</v>
      </c>
      <c r="I16" s="131">
        <v>43638.438800810189</v>
      </c>
      <c r="J16" s="131">
        <v>43638.521365972221</v>
      </c>
      <c r="K16" s="132">
        <f t="shared" si="0"/>
        <v>8.2565162032551598E-2</v>
      </c>
      <c r="L16" s="127" t="s">
        <v>64</v>
      </c>
      <c r="M16" s="127" t="s">
        <v>64</v>
      </c>
    </row>
    <row r="17" spans="1:13" ht="20.100000000000001" customHeight="1" x14ac:dyDescent="0.25">
      <c r="A17">
        <v>11</v>
      </c>
      <c r="B17">
        <v>11</v>
      </c>
      <c r="C17" s="127" t="s">
        <v>14</v>
      </c>
      <c r="D17" s="128" t="str">
        <f>Events!D17</f>
        <v>Judith Allnutt/Penny Kent (1)</v>
      </c>
      <c r="E17" s="128" t="str">
        <f>Events!E17</f>
        <v>Kate Murphy/Trish Crossley-Smith (2)</v>
      </c>
      <c r="F17" s="129" t="str">
        <f>Events!F17</f>
        <v>5pm</v>
      </c>
      <c r="G17" s="130">
        <f>Events!G17</f>
        <v>9</v>
      </c>
      <c r="H17" s="127" t="s">
        <v>253</v>
      </c>
      <c r="I17" s="131">
        <v>43638.731805555559</v>
      </c>
      <c r="J17" s="131">
        <v>43638.803201388888</v>
      </c>
      <c r="K17" s="132">
        <f t="shared" si="0"/>
        <v>7.1395833329006564E-2</v>
      </c>
      <c r="L17" s="127" t="s">
        <v>64</v>
      </c>
      <c r="M17" s="127" t="s">
        <v>64</v>
      </c>
    </row>
    <row r="18" spans="1:13" ht="20.100000000000001" customHeight="1" x14ac:dyDescent="0.25">
      <c r="A18">
        <v>12</v>
      </c>
      <c r="B18">
        <v>12</v>
      </c>
      <c r="C18" s="127" t="s">
        <v>15</v>
      </c>
      <c r="D18" s="128" t="str">
        <f>Events!D18</f>
        <v>Stephen Gutsell/Caroline Ormerod (1)</v>
      </c>
      <c r="E18" s="128" t="str">
        <f>Events!E18</f>
        <v>Tracey Mackey/Wal Mackey (2)</v>
      </c>
      <c r="F18" s="129" t="str">
        <f>Events!F18</f>
        <v>10.30am</v>
      </c>
      <c r="G18" s="130">
        <f>Events!G18</f>
        <v>1</v>
      </c>
      <c r="H18" s="127" t="s">
        <v>197</v>
      </c>
      <c r="I18" s="131">
        <v>43638.438800810189</v>
      </c>
      <c r="J18" s="131">
        <v>43638.493425347224</v>
      </c>
      <c r="K18" s="132">
        <f t="shared" si="0"/>
        <v>5.4624537035124376E-2</v>
      </c>
      <c r="L18" s="127" t="s">
        <v>64</v>
      </c>
      <c r="M18" s="127" t="s">
        <v>64</v>
      </c>
    </row>
    <row r="19" spans="1:13" ht="20.100000000000001" customHeight="1" thickBot="1" x14ac:dyDescent="0.3">
      <c r="A19">
        <v>13</v>
      </c>
      <c r="B19">
        <v>13</v>
      </c>
      <c r="C19" s="139" t="s">
        <v>16</v>
      </c>
      <c r="D19" s="140" t="str">
        <f>Events!D19</f>
        <v>Doug Houston (1)</v>
      </c>
      <c r="E19" s="140" t="str">
        <f>Events!E19</f>
        <v>Paul Gardner (2)</v>
      </c>
      <c r="F19" s="141" t="str">
        <f>Events!F19</f>
        <v>12.30pm</v>
      </c>
      <c r="G19" s="142">
        <f>Events!G19</f>
        <v>10</v>
      </c>
      <c r="H19" s="143" t="s">
        <v>223</v>
      </c>
      <c r="I19" s="144">
        <v>43638.512330787038</v>
      </c>
      <c r="J19" s="144">
        <v>43638.605349768521</v>
      </c>
      <c r="K19" s="132">
        <f t="shared" si="0"/>
        <v>9.3018981482600793E-2</v>
      </c>
      <c r="L19" s="139" t="s">
        <v>64</v>
      </c>
      <c r="M19" s="139" t="s">
        <v>64</v>
      </c>
    </row>
    <row r="20" spans="1:13" ht="19.5" thickBot="1" x14ac:dyDescent="0.35">
      <c r="C20" s="164" t="s">
        <v>17</v>
      </c>
      <c r="D20" s="165"/>
      <c r="E20" s="165"/>
      <c r="F20" s="165"/>
      <c r="G20" s="165"/>
      <c r="H20" s="165"/>
      <c r="I20" s="165"/>
      <c r="J20" s="165"/>
      <c r="K20" s="165"/>
      <c r="L20" s="165"/>
      <c r="M20" s="166"/>
    </row>
    <row r="21" spans="1:13" ht="18.95" customHeight="1" x14ac:dyDescent="0.25">
      <c r="A21">
        <v>14</v>
      </c>
      <c r="B21">
        <v>14</v>
      </c>
      <c r="C21" s="134" t="s">
        <v>86</v>
      </c>
      <c r="D21" s="135" t="str">
        <f>Events!D21</f>
        <v>Simon Dicks</v>
      </c>
      <c r="E21" s="135" t="str">
        <f>Events!E21</f>
        <v>Mark Eggleton</v>
      </c>
      <c r="F21" s="133" t="str">
        <f>Events!F21</f>
        <v>10.30am</v>
      </c>
      <c r="G21" s="136">
        <f>Events!G21</f>
        <v>11</v>
      </c>
      <c r="H21" s="137" t="s">
        <v>211</v>
      </c>
      <c r="I21" s="138">
        <v>43638.442072453705</v>
      </c>
      <c r="J21" s="138">
        <v>43638.540434027775</v>
      </c>
      <c r="K21" s="132">
        <f t="shared" si="0"/>
        <v>9.8361574069713242E-2</v>
      </c>
      <c r="L21" s="134" t="s">
        <v>64</v>
      </c>
      <c r="M21" s="134" t="s">
        <v>64</v>
      </c>
    </row>
    <row r="22" spans="1:13" ht="18.95" customHeight="1" x14ac:dyDescent="0.25">
      <c r="A22">
        <v>15</v>
      </c>
      <c r="B22">
        <v>15</v>
      </c>
      <c r="C22" s="127" t="s">
        <v>87</v>
      </c>
      <c r="D22" s="128" t="str">
        <f>Events!D22</f>
        <v>Alice Stoker</v>
      </c>
      <c r="E22" s="128" t="str">
        <f>Events!E22</f>
        <v>Joanne Lloyd-Evans</v>
      </c>
      <c r="F22" s="133" t="str">
        <f>Events!F22</f>
        <v>10.30am</v>
      </c>
      <c r="G22" s="130">
        <f>Events!G22</f>
        <v>12</v>
      </c>
      <c r="H22" s="134" t="s">
        <v>214</v>
      </c>
      <c r="I22" s="138">
        <v>43638.442072453705</v>
      </c>
      <c r="J22" s="131">
        <v>43638.541682870367</v>
      </c>
      <c r="K22" s="132">
        <f t="shared" si="0"/>
        <v>9.9610416662471835E-2</v>
      </c>
      <c r="L22" s="127" t="s">
        <v>64</v>
      </c>
      <c r="M22" s="127" t="s">
        <v>64</v>
      </c>
    </row>
    <row r="23" spans="1:13" ht="18.95" customHeight="1" x14ac:dyDescent="0.25">
      <c r="A23">
        <v>16</v>
      </c>
      <c r="B23">
        <v>16</v>
      </c>
      <c r="C23" s="127" t="s">
        <v>88</v>
      </c>
      <c r="D23" s="128" t="str">
        <f>Events!D23</f>
        <v>Alistair Spooner/Roland Seddon</v>
      </c>
      <c r="E23" s="128" t="str">
        <f>Events!E23</f>
        <v>James Walker/Phil Sales</v>
      </c>
      <c r="F23" s="133" t="str">
        <f>Events!F23</f>
        <v>2.30pm</v>
      </c>
      <c r="G23" s="130">
        <f>Events!G23</f>
        <v>3</v>
      </c>
      <c r="H23" s="134" t="s">
        <v>240</v>
      </c>
      <c r="I23" s="131">
        <v>43638.608387152781</v>
      </c>
      <c r="J23" s="131">
        <v>43638.660236226853</v>
      </c>
      <c r="K23" s="132">
        <f t="shared" si="0"/>
        <v>5.1849074072379153E-2</v>
      </c>
      <c r="L23" s="127" t="s">
        <v>64</v>
      </c>
      <c r="M23" s="127" t="s">
        <v>64</v>
      </c>
    </row>
    <row r="24" spans="1:13" ht="18.95" customHeight="1" x14ac:dyDescent="0.25">
      <c r="A24">
        <v>17</v>
      </c>
      <c r="B24">
        <v>17</v>
      </c>
      <c r="C24" s="127" t="s">
        <v>89</v>
      </c>
      <c r="D24" s="128" t="str">
        <f>Events!D24</f>
        <v>Alice Stoker/Justine Norris</v>
      </c>
      <c r="E24" s="128" t="str">
        <f>Events!E24</f>
        <v>Ellie Moser/Jackie Fewings</v>
      </c>
      <c r="F24" s="133" t="str">
        <f>Events!F24</f>
        <v>12.30pm</v>
      </c>
      <c r="G24" s="130">
        <f>Events!G24</f>
        <v>12</v>
      </c>
      <c r="H24" s="134" t="s">
        <v>226</v>
      </c>
      <c r="I24" s="131">
        <v>43638.54907627315</v>
      </c>
      <c r="J24" s="131">
        <v>43638.612577430555</v>
      </c>
      <c r="K24" s="132">
        <f t="shared" si="0"/>
        <v>6.3501157404971309E-2</v>
      </c>
      <c r="L24" s="127" t="s">
        <v>64</v>
      </c>
      <c r="M24" s="127" t="s">
        <v>64</v>
      </c>
    </row>
    <row r="25" spans="1:13" ht="18.95" customHeight="1" x14ac:dyDescent="0.25">
      <c r="A25">
        <v>18</v>
      </c>
      <c r="B25">
        <v>18</v>
      </c>
      <c r="C25" s="127" t="s">
        <v>90</v>
      </c>
      <c r="D25" s="128" t="str">
        <f>Events!D25</f>
        <v>Shrina Patel/Roland Seddon</v>
      </c>
      <c r="E25" s="128" t="str">
        <f>Events!E25</f>
        <v>Matt Markwort/Sarah Markwort</v>
      </c>
      <c r="F25" s="133" t="str">
        <f>Events!F25</f>
        <v>12.30pm</v>
      </c>
      <c r="G25" s="130">
        <f>Events!G25</f>
        <v>1</v>
      </c>
      <c r="H25" s="134" t="s">
        <v>218</v>
      </c>
      <c r="I25" s="131">
        <v>43638.517626273147</v>
      </c>
      <c r="J25" s="131">
        <v>43638.58992997685</v>
      </c>
      <c r="K25" s="132">
        <f t="shared" si="0"/>
        <v>7.2303703702345956E-2</v>
      </c>
      <c r="L25" s="127" t="s">
        <v>64</v>
      </c>
      <c r="M25" s="127" t="s">
        <v>64</v>
      </c>
    </row>
    <row r="26" spans="1:13" ht="18.95" customHeight="1" x14ac:dyDescent="0.25">
      <c r="A26">
        <v>19</v>
      </c>
      <c r="B26">
        <v>19</v>
      </c>
      <c r="C26" s="127" t="s">
        <v>91</v>
      </c>
      <c r="D26" s="128" t="str">
        <f>Events!D26</f>
        <v>Chris Marsh/Tracey Mackey</v>
      </c>
      <c r="E26" s="128" t="str">
        <f>Events!E26</f>
        <v>David Jarrett/Alice Stoker</v>
      </c>
      <c r="F26" s="133" t="str">
        <f>Events!F26</f>
        <v>2.30pm</v>
      </c>
      <c r="G26" s="130">
        <f>Events!G26</f>
        <v>12</v>
      </c>
      <c r="H26" s="134" t="s">
        <v>250</v>
      </c>
      <c r="I26" s="131">
        <v>43638.624710763892</v>
      </c>
      <c r="J26" s="131">
        <v>43638.710658449076</v>
      </c>
      <c r="K26" s="132">
        <f t="shared" si="0"/>
        <v>8.5947685183782596E-2</v>
      </c>
      <c r="L26" s="127"/>
      <c r="M26" s="127"/>
    </row>
    <row r="27" spans="1:13" ht="18.95" customHeight="1" x14ac:dyDescent="0.25">
      <c r="A27">
        <v>20</v>
      </c>
      <c r="B27">
        <v>20</v>
      </c>
      <c r="C27" s="127" t="s">
        <v>92</v>
      </c>
      <c r="D27" s="128" t="str">
        <f>Events!D27</f>
        <v>Paul Gardner</v>
      </c>
      <c r="E27" s="128" t="str">
        <f>Events!E27</f>
        <v>Simon Green</v>
      </c>
      <c r="F27" s="133" t="str">
        <f>Events!F27</f>
        <v>-</v>
      </c>
      <c r="G27" s="130" t="str">
        <f>Events!G27</f>
        <v>-</v>
      </c>
      <c r="H27" s="134" t="s">
        <v>237</v>
      </c>
      <c r="I27" s="131"/>
      <c r="J27" s="131"/>
      <c r="K27" s="132">
        <f t="shared" si="0"/>
        <v>0</v>
      </c>
      <c r="L27" s="127"/>
      <c r="M27" s="127"/>
    </row>
    <row r="28" spans="1:13" ht="18.95" customHeight="1" x14ac:dyDescent="0.25">
      <c r="A28">
        <v>21</v>
      </c>
      <c r="B28">
        <v>21</v>
      </c>
      <c r="C28" s="127" t="s">
        <v>93</v>
      </c>
      <c r="D28" s="128" t="str">
        <f>Events!D28</f>
        <v>Fiona Leach</v>
      </c>
      <c r="E28" s="128" t="str">
        <f>Events!E28</f>
        <v>Annette Connell</v>
      </c>
      <c r="F28" s="133" t="str">
        <f>Events!F28</f>
        <v>12.30pm</v>
      </c>
      <c r="G28" s="130">
        <f>Events!G28</f>
        <v>3</v>
      </c>
      <c r="H28" s="134" t="s">
        <v>225</v>
      </c>
      <c r="I28" s="131">
        <v>43638.525667013892</v>
      </c>
      <c r="J28" s="131">
        <v>43638.607356828703</v>
      </c>
      <c r="K28" s="132">
        <f t="shared" si="0"/>
        <v>8.168981481139781E-2</v>
      </c>
      <c r="L28" s="127" t="s">
        <v>64</v>
      </c>
      <c r="M28" s="127" t="s">
        <v>64</v>
      </c>
    </row>
    <row r="29" spans="1:13" ht="18.95" customHeight="1" x14ac:dyDescent="0.25">
      <c r="A29">
        <v>22</v>
      </c>
      <c r="B29">
        <v>22</v>
      </c>
      <c r="C29" s="127" t="s">
        <v>94</v>
      </c>
      <c r="D29" s="128" t="str">
        <f>Events!D29</f>
        <v>Phil Casserley/Ian Bragg</v>
      </c>
      <c r="E29" s="128" t="str">
        <f>Events!E29</f>
        <v>Jacek Brant/Chris Marsh</v>
      </c>
      <c r="F29" s="133" t="str">
        <f>Events!F29</f>
        <v>12.30pm</v>
      </c>
      <c r="G29" s="130">
        <v>2</v>
      </c>
      <c r="H29" s="134" t="s">
        <v>215</v>
      </c>
      <c r="I29" s="131">
        <v>43638.534129976855</v>
      </c>
      <c r="J29" s="131">
        <v>43638.564241666667</v>
      </c>
      <c r="K29" s="132">
        <f t="shared" si="0"/>
        <v>3.0111689811747056E-2</v>
      </c>
      <c r="L29" s="127" t="s">
        <v>64</v>
      </c>
      <c r="M29" s="127" t="s">
        <v>64</v>
      </c>
    </row>
    <row r="30" spans="1:13" ht="18.95" customHeight="1" x14ac:dyDescent="0.25">
      <c r="A30">
        <v>23</v>
      </c>
      <c r="B30">
        <v>23</v>
      </c>
      <c r="C30" s="127" t="s">
        <v>95</v>
      </c>
      <c r="D30" s="128" t="str">
        <f>Events!D30</f>
        <v>Sarah Markwort/Kirsty Hamilton</v>
      </c>
      <c r="E30" s="128" t="str">
        <f>Events!E30</f>
        <v>Julia Mills/Debbie Beavis</v>
      </c>
      <c r="F30" s="133" t="str">
        <f>Events!F30</f>
        <v>11am</v>
      </c>
      <c r="G30" s="130">
        <f>Events!G30</f>
        <v>2</v>
      </c>
      <c r="H30" s="134" t="s">
        <v>197</v>
      </c>
      <c r="I30" s="131">
        <v>43638.458799768516</v>
      </c>
      <c r="J30" s="131">
        <v>43638.512849999999</v>
      </c>
      <c r="K30" s="132">
        <f t="shared" si="0"/>
        <v>5.40502314834157E-2</v>
      </c>
      <c r="L30" s="127" t="s">
        <v>64</v>
      </c>
      <c r="M30" s="127" t="s">
        <v>64</v>
      </c>
    </row>
    <row r="31" spans="1:13" ht="18.95" customHeight="1" x14ac:dyDescent="0.25">
      <c r="A31">
        <v>24</v>
      </c>
      <c r="B31">
        <v>24</v>
      </c>
      <c r="C31" s="127" t="s">
        <v>96</v>
      </c>
      <c r="D31" s="128" t="str">
        <f>Events!D31</f>
        <v>Alice Stoker/Andrew Stoker</v>
      </c>
      <c r="E31" s="128" t="str">
        <f>Events!E31</f>
        <v>Penny Kent/Paul Franc</v>
      </c>
      <c r="F31" s="133" t="str">
        <f>Events!F31</f>
        <v>-</v>
      </c>
      <c r="G31" s="130" t="str">
        <f>Events!G31</f>
        <v>-</v>
      </c>
      <c r="H31" s="134" t="s">
        <v>237</v>
      </c>
      <c r="I31" s="131"/>
      <c r="J31" s="131"/>
      <c r="K31" s="132">
        <f t="shared" si="0"/>
        <v>0</v>
      </c>
      <c r="L31" s="127"/>
      <c r="M31" s="127"/>
    </row>
    <row r="32" spans="1:13" ht="18.95" customHeight="1" thickBot="1" x14ac:dyDescent="0.3">
      <c r="A32">
        <v>25</v>
      </c>
      <c r="B32">
        <v>25</v>
      </c>
      <c r="C32" s="143" t="s">
        <v>97</v>
      </c>
      <c r="D32" s="147" t="str">
        <f>Events!D32</f>
        <v>Duncan Heath</v>
      </c>
      <c r="E32" s="147" t="str">
        <f>Events!E32</f>
        <v>Ray Pitman</v>
      </c>
      <c r="F32" s="141" t="s">
        <v>28</v>
      </c>
      <c r="G32" s="142">
        <v>11</v>
      </c>
      <c r="H32" s="148" t="s">
        <v>245</v>
      </c>
      <c r="I32" s="149">
        <v>43638.615447453703</v>
      </c>
      <c r="J32" s="149">
        <v>43638.673838194445</v>
      </c>
      <c r="K32" s="150">
        <f t="shared" si="0"/>
        <v>5.8390740741742775E-2</v>
      </c>
      <c r="L32" s="143" t="s">
        <v>64</v>
      </c>
      <c r="M32" s="143" t="s">
        <v>64</v>
      </c>
    </row>
    <row r="33" spans="3:11" ht="18.95" customHeight="1" x14ac:dyDescent="0.25">
      <c r="C33" s="15"/>
      <c r="D33" s="12"/>
      <c r="E33" s="12"/>
      <c r="F33" s="23"/>
      <c r="G33" s="10"/>
      <c r="H33" s="11"/>
      <c r="K33" s="45"/>
    </row>
    <row r="34" spans="3:11" x14ac:dyDescent="0.25">
      <c r="J34" s="69" t="s">
        <v>134</v>
      </c>
      <c r="K34" s="71">
        <f>AVERAGE(K7:K19)</f>
        <v>6.915714921622286E-2</v>
      </c>
    </row>
    <row r="35" spans="3:11" x14ac:dyDescent="0.25">
      <c r="J35" s="69" t="s">
        <v>135</v>
      </c>
      <c r="K35" s="45">
        <f>AVERAGE(K21:K32)</f>
        <v>5.7984673995330617E-2</v>
      </c>
    </row>
    <row r="36" spans="3:11" x14ac:dyDescent="0.25">
      <c r="J36"/>
    </row>
  </sheetData>
  <mergeCells count="2">
    <mergeCell ref="C20:M20"/>
    <mergeCell ref="C6:M6"/>
  </mergeCells>
  <phoneticPr fontId="6" type="noConversion"/>
  <pageMargins left="0.16" right="0.16" top="0.60629921259842523" bottom="0.60629921259842523" header="0.5" footer="0.5"/>
  <pageSetup paperSize="9" scale="50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LookUps!$A$1</xm:f>
          </x14:formula1>
          <xm:sqref>L7:M19 L21:M32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2" sqref="A2"/>
    </sheetView>
  </sheetViews>
  <sheetFormatPr defaultColWidth="11" defaultRowHeight="15.75" x14ac:dyDescent="0.25"/>
  <sheetData>
    <row r="1" spans="1:1" x14ac:dyDescent="0.25">
      <c r="A1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</sheetPr>
  <dimension ref="B1:I32"/>
  <sheetViews>
    <sheetView tabSelected="1" workbookViewId="0">
      <selection activeCell="B2" sqref="B2"/>
    </sheetView>
  </sheetViews>
  <sheetFormatPr defaultColWidth="8.875" defaultRowHeight="15.75" x14ac:dyDescent="0.25"/>
  <cols>
    <col min="1" max="1" width="3.375" customWidth="1"/>
    <col min="2" max="2" width="4.5" customWidth="1"/>
    <col min="3" max="3" width="20.5" customWidth="1"/>
    <col min="4" max="4" width="43.125" customWidth="1"/>
    <col min="5" max="5" width="2.5" style="11" customWidth="1"/>
    <col min="6" max="6" width="43.125" customWidth="1"/>
    <col min="7" max="7" width="2.875" style="15" customWidth="1"/>
    <col min="8" max="8" width="20.875" customWidth="1"/>
  </cols>
  <sheetData>
    <row r="1" spans="2:9" x14ac:dyDescent="0.25">
      <c r="B1" s="1" t="s">
        <v>0</v>
      </c>
    </row>
    <row r="2" spans="2:9" x14ac:dyDescent="0.25">
      <c r="B2" s="1" t="s">
        <v>256</v>
      </c>
    </row>
    <row r="3" spans="2:9" ht="9" customHeight="1" thickBot="1" x14ac:dyDescent="0.3"/>
    <row r="4" spans="2:9" ht="19.5" thickBot="1" x14ac:dyDescent="0.35">
      <c r="B4" s="21" t="s">
        <v>2</v>
      </c>
      <c r="C4" s="22"/>
      <c r="D4" s="14" t="s">
        <v>25</v>
      </c>
      <c r="E4" s="10"/>
      <c r="F4" s="14" t="s">
        <v>24</v>
      </c>
      <c r="G4" s="13"/>
      <c r="H4" s="14" t="s">
        <v>22</v>
      </c>
    </row>
    <row r="5" spans="2:9" ht="18" customHeight="1" x14ac:dyDescent="0.25">
      <c r="B5" s="20" t="s">
        <v>3</v>
      </c>
      <c r="C5" s="20"/>
    </row>
    <row r="6" spans="2:9" ht="20.100000000000001" customHeight="1" x14ac:dyDescent="0.25">
      <c r="B6" s="8"/>
      <c r="C6" s="8" t="s">
        <v>4</v>
      </c>
      <c r="D6" s="18" t="s">
        <v>230</v>
      </c>
      <c r="E6" s="12"/>
      <c r="F6" s="17" t="s">
        <v>231</v>
      </c>
      <c r="G6" s="12"/>
      <c r="H6" s="8" t="str">
        <f>'Order of Play'!H7</f>
        <v>6/3 6/0</v>
      </c>
    </row>
    <row r="7" spans="2:9" ht="20.100000000000001" customHeight="1" x14ac:dyDescent="0.25">
      <c r="B7" s="8"/>
      <c r="C7" s="9" t="s">
        <v>5</v>
      </c>
      <c r="D7" s="18" t="s">
        <v>222</v>
      </c>
      <c r="E7" s="12"/>
      <c r="F7" s="17" t="s">
        <v>161</v>
      </c>
      <c r="G7" s="12"/>
      <c r="H7" s="8" t="str">
        <f>'Order of Play'!H8</f>
        <v>6/7 6/3 6/1</v>
      </c>
    </row>
    <row r="8" spans="2:9" ht="20.100000000000001" customHeight="1" x14ac:dyDescent="0.25">
      <c r="B8" s="8" t="s">
        <v>6</v>
      </c>
      <c r="C8" s="8"/>
      <c r="D8" s="18" t="s">
        <v>202</v>
      </c>
      <c r="E8" s="12"/>
      <c r="F8" s="17" t="s">
        <v>232</v>
      </c>
      <c r="G8" s="12"/>
      <c r="H8" s="8" t="str">
        <f>'Order of Play'!H9</f>
        <v>5/7 6/2 6/3</v>
      </c>
      <c r="I8" s="3"/>
    </row>
    <row r="9" spans="2:9" ht="20.100000000000001" customHeight="1" x14ac:dyDescent="0.25">
      <c r="B9" s="8" t="s">
        <v>7</v>
      </c>
      <c r="C9" s="8"/>
      <c r="D9" s="18" t="s">
        <v>248</v>
      </c>
      <c r="E9" s="12"/>
      <c r="F9" s="17" t="s">
        <v>249</v>
      </c>
      <c r="G9" s="12"/>
      <c r="H9" s="8" t="str">
        <f>'Order of Play'!H10</f>
        <v>6/1 6/4</v>
      </c>
    </row>
    <row r="10" spans="2:9" ht="20.100000000000001" customHeight="1" x14ac:dyDescent="0.25">
      <c r="B10" s="8" t="s">
        <v>8</v>
      </c>
      <c r="C10" s="8"/>
      <c r="D10" s="18" t="s">
        <v>246</v>
      </c>
      <c r="E10" s="12"/>
      <c r="F10" s="17" t="s">
        <v>247</v>
      </c>
      <c r="G10" s="12"/>
      <c r="H10" s="8" t="str">
        <f>'Order of Play'!H11</f>
        <v>6/3 6/3</v>
      </c>
      <c r="I10" s="3"/>
    </row>
    <row r="11" spans="2:9" ht="20.100000000000001" customHeight="1" x14ac:dyDescent="0.25">
      <c r="B11" s="8" t="s">
        <v>9</v>
      </c>
      <c r="C11" s="8"/>
      <c r="D11" s="18" t="s">
        <v>209</v>
      </c>
      <c r="E11" s="12"/>
      <c r="F11" s="17" t="s">
        <v>210</v>
      </c>
      <c r="G11" s="12"/>
      <c r="H11" s="8" t="str">
        <f>'Order of Play'!H12</f>
        <v>6/3 5/7 10/3</v>
      </c>
    </row>
    <row r="12" spans="2:9" ht="20.100000000000001" customHeight="1" x14ac:dyDescent="0.25">
      <c r="B12" s="8" t="s">
        <v>10</v>
      </c>
      <c r="C12" s="8"/>
      <c r="D12" s="18" t="s">
        <v>234</v>
      </c>
      <c r="E12" s="12"/>
      <c r="F12" s="17" t="s">
        <v>235</v>
      </c>
      <c r="G12" s="12"/>
      <c r="H12" s="8" t="str">
        <f>'Order of Play'!H13</f>
        <v>6/2 6/0</v>
      </c>
      <c r="I12" s="3"/>
    </row>
    <row r="13" spans="2:9" ht="20.100000000000001" customHeight="1" x14ac:dyDescent="0.25">
      <c r="B13" s="8" t="s">
        <v>11</v>
      </c>
      <c r="C13" s="8"/>
      <c r="D13" s="18" t="s">
        <v>244</v>
      </c>
      <c r="E13" s="12"/>
      <c r="F13" s="17" t="s">
        <v>189</v>
      </c>
      <c r="G13" s="12"/>
      <c r="H13" s="8" t="str">
        <f>'Order of Play'!H14</f>
        <v>6/1 6/1</v>
      </c>
    </row>
    <row r="14" spans="2:9" ht="20.100000000000001" customHeight="1" x14ac:dyDescent="0.25">
      <c r="B14" s="8" t="s">
        <v>12</v>
      </c>
      <c r="C14" s="8"/>
      <c r="D14" s="18" t="s">
        <v>201</v>
      </c>
      <c r="E14" s="12"/>
      <c r="F14" s="17" t="s">
        <v>202</v>
      </c>
      <c r="G14" s="12"/>
      <c r="H14" s="8" t="str">
        <f>'Order of Play'!H15</f>
        <v>6/1 4/1 Ret</v>
      </c>
      <c r="I14" s="3"/>
    </row>
    <row r="15" spans="2:9" ht="20.100000000000001" customHeight="1" x14ac:dyDescent="0.25">
      <c r="B15" s="8" t="s">
        <v>13</v>
      </c>
      <c r="C15" s="8"/>
      <c r="D15" s="18" t="s">
        <v>206</v>
      </c>
      <c r="E15" s="12"/>
      <c r="F15" s="17" t="s">
        <v>207</v>
      </c>
      <c r="G15" s="12"/>
      <c r="H15" s="8" t="str">
        <f>'Order of Play'!H16</f>
        <v>7/6 6/3</v>
      </c>
    </row>
    <row r="16" spans="2:9" ht="20.100000000000001" customHeight="1" x14ac:dyDescent="0.25">
      <c r="B16" s="8" t="s">
        <v>14</v>
      </c>
      <c r="C16" s="8"/>
      <c r="D16" s="18" t="s">
        <v>254</v>
      </c>
      <c r="E16" s="12"/>
      <c r="F16" s="17" t="s">
        <v>255</v>
      </c>
      <c r="G16" s="12"/>
      <c r="H16" s="8" t="str">
        <f>'Order of Play'!H17</f>
        <v>6/2 7/6</v>
      </c>
      <c r="I16" s="3"/>
    </row>
    <row r="17" spans="2:9" ht="20.100000000000001" customHeight="1" x14ac:dyDescent="0.25">
      <c r="B17" s="8" t="s">
        <v>15</v>
      </c>
      <c r="C17" s="8"/>
      <c r="D17" s="18" t="s">
        <v>198</v>
      </c>
      <c r="E17" s="12"/>
      <c r="F17" s="17" t="s">
        <v>199</v>
      </c>
      <c r="G17" s="12"/>
      <c r="H17" s="8" t="str">
        <f>'Order of Play'!H18</f>
        <v>6/3 6/3</v>
      </c>
      <c r="I17" s="3"/>
    </row>
    <row r="18" spans="2:9" ht="20.100000000000001" customHeight="1" thickBot="1" x14ac:dyDescent="0.3">
      <c r="B18" s="8" t="s">
        <v>16</v>
      </c>
      <c r="C18" s="8"/>
      <c r="D18" s="18" t="s">
        <v>224</v>
      </c>
      <c r="E18" s="12"/>
      <c r="F18" s="17" t="s">
        <v>173</v>
      </c>
      <c r="G18" s="12"/>
      <c r="H18" s="8" t="str">
        <f>'Order of Play'!H19</f>
        <v>2/6 6/4 12/10</v>
      </c>
    </row>
    <row r="19" spans="2:9" ht="19.5" thickBot="1" x14ac:dyDescent="0.35">
      <c r="B19" s="21" t="s">
        <v>17</v>
      </c>
      <c r="C19" s="22"/>
      <c r="D19" s="19"/>
      <c r="E19" s="12"/>
      <c r="F19" s="17"/>
      <c r="G19" s="12"/>
      <c r="H19" s="8"/>
    </row>
    <row r="20" spans="2:9" ht="18.95" customHeight="1" x14ac:dyDescent="0.25">
      <c r="B20" s="8" t="s">
        <v>3</v>
      </c>
      <c r="C20" s="8"/>
      <c r="D20" s="18" t="s">
        <v>212</v>
      </c>
      <c r="E20" s="12"/>
      <c r="F20" s="17" t="s">
        <v>105</v>
      </c>
      <c r="G20" s="12"/>
      <c r="H20" s="8" t="str">
        <f>'Order of Play'!H21</f>
        <v>6/4 7/5</v>
      </c>
      <c r="I20" s="3"/>
    </row>
    <row r="21" spans="2:9" ht="18.95" customHeight="1" x14ac:dyDescent="0.25">
      <c r="B21" s="2" t="s">
        <v>6</v>
      </c>
      <c r="C21" s="2"/>
      <c r="D21" s="18" t="s">
        <v>148</v>
      </c>
      <c r="E21" s="12"/>
      <c r="F21" s="17" t="s">
        <v>137</v>
      </c>
      <c r="G21" s="12"/>
      <c r="H21" s="8" t="str">
        <f>'Order of Play'!H22</f>
        <v>7/5 5/7 10/8</v>
      </c>
    </row>
    <row r="22" spans="2:9" ht="18.95" customHeight="1" x14ac:dyDescent="0.25">
      <c r="B22" s="2" t="s">
        <v>7</v>
      </c>
      <c r="C22" s="2"/>
      <c r="D22" s="18" t="s">
        <v>241</v>
      </c>
      <c r="E22" s="12"/>
      <c r="F22" s="17" t="s">
        <v>242</v>
      </c>
      <c r="G22" s="12"/>
      <c r="H22" s="8" t="str">
        <f>'Order of Play'!H23</f>
        <v>2/6 6/0 10/3</v>
      </c>
    </row>
    <row r="23" spans="2:9" ht="18.95" customHeight="1" x14ac:dyDescent="0.25">
      <c r="B23" s="2" t="s">
        <v>8</v>
      </c>
      <c r="C23" s="2"/>
      <c r="D23" s="18" t="s">
        <v>227</v>
      </c>
      <c r="E23" s="12"/>
      <c r="F23" s="17" t="s">
        <v>228</v>
      </c>
      <c r="G23" s="12"/>
      <c r="H23" s="8" t="str">
        <f>'Order of Play'!H24</f>
        <v>6/1 6/2</v>
      </c>
    </row>
    <row r="24" spans="2:9" ht="18.95" customHeight="1" x14ac:dyDescent="0.25">
      <c r="B24" s="2" t="s">
        <v>9</v>
      </c>
      <c r="C24" s="2"/>
      <c r="D24" s="18" t="s">
        <v>219</v>
      </c>
      <c r="E24" s="12"/>
      <c r="F24" s="17" t="s">
        <v>220</v>
      </c>
      <c r="G24" s="12"/>
      <c r="H24" s="8" t="str">
        <f>'Order of Play'!H25</f>
        <v>6/4 3/6 10/7</v>
      </c>
    </row>
    <row r="25" spans="2:9" ht="18.95" customHeight="1" x14ac:dyDescent="0.25">
      <c r="B25" s="2" t="s">
        <v>23</v>
      </c>
      <c r="C25" s="2"/>
      <c r="D25" s="18" t="s">
        <v>251</v>
      </c>
      <c r="E25" s="12"/>
      <c r="F25" s="17" t="s">
        <v>252</v>
      </c>
      <c r="G25" s="12"/>
      <c r="H25" s="8" t="str">
        <f>'Order of Play'!H26</f>
        <v>7/6 7/6</v>
      </c>
    </row>
    <row r="26" spans="2:9" ht="18.95" customHeight="1" x14ac:dyDescent="0.25">
      <c r="B26" s="2" t="s">
        <v>11</v>
      </c>
      <c r="C26" s="2"/>
      <c r="D26" s="18" t="s">
        <v>173</v>
      </c>
      <c r="E26" s="12"/>
      <c r="F26" s="17" t="s">
        <v>152</v>
      </c>
      <c r="G26" s="12"/>
      <c r="H26" s="8" t="str">
        <f>'Order of Play'!H27</f>
        <v>Walkover</v>
      </c>
    </row>
    <row r="27" spans="2:9" ht="18.95" customHeight="1" x14ac:dyDescent="0.25">
      <c r="B27" s="8" t="s">
        <v>12</v>
      </c>
      <c r="C27" s="8"/>
      <c r="D27" s="18" t="s">
        <v>171</v>
      </c>
      <c r="E27" s="12"/>
      <c r="F27" s="17" t="s">
        <v>115</v>
      </c>
      <c r="G27" s="12"/>
      <c r="H27" s="8" t="str">
        <f>'Order of Play'!H28</f>
        <v>1/6 6/4 14/12</v>
      </c>
    </row>
    <row r="28" spans="2:9" ht="18.95" customHeight="1" x14ac:dyDescent="0.25">
      <c r="B28" s="2" t="s">
        <v>13</v>
      </c>
      <c r="C28" s="2"/>
      <c r="D28" s="18" t="s">
        <v>216</v>
      </c>
      <c r="E28" s="12"/>
      <c r="F28" s="17" t="s">
        <v>217</v>
      </c>
      <c r="G28" s="12"/>
      <c r="H28" s="8" t="str">
        <f>'Order of Play'!H29</f>
        <v>6/0 6/0</v>
      </c>
    </row>
    <row r="29" spans="2:9" ht="18.95" customHeight="1" x14ac:dyDescent="0.25">
      <c r="B29" s="2" t="s">
        <v>14</v>
      </c>
      <c r="C29" s="2"/>
      <c r="D29" s="18" t="s">
        <v>204</v>
      </c>
      <c r="E29" s="12"/>
      <c r="F29" s="17" t="s">
        <v>203</v>
      </c>
      <c r="G29" s="12"/>
      <c r="H29" s="8" t="str">
        <f>'Order of Play'!H30</f>
        <v>6/3 6/3</v>
      </c>
    </row>
    <row r="30" spans="2:9" ht="18.95" customHeight="1" x14ac:dyDescent="0.25">
      <c r="B30" s="2" t="s">
        <v>15</v>
      </c>
      <c r="C30" s="2"/>
      <c r="D30" s="18" t="s">
        <v>238</v>
      </c>
      <c r="E30" s="12"/>
      <c r="F30" s="17" t="s">
        <v>239</v>
      </c>
      <c r="G30" s="12"/>
      <c r="H30" s="8" t="str">
        <f>'Order of Play'!H31</f>
        <v>Walkover</v>
      </c>
    </row>
    <row r="31" spans="2:9" ht="18.95" customHeight="1" x14ac:dyDescent="0.25">
      <c r="B31" s="2" t="s">
        <v>16</v>
      </c>
      <c r="C31" s="2"/>
      <c r="D31" s="18" t="s">
        <v>139</v>
      </c>
      <c r="E31" s="12"/>
      <c r="F31" s="17" t="s">
        <v>106</v>
      </c>
      <c r="G31" s="12"/>
      <c r="H31" s="8" t="str">
        <f>'Order of Play'!H32</f>
        <v>6/1 6/4</v>
      </c>
    </row>
    <row r="32" spans="2:9" x14ac:dyDescent="0.25">
      <c r="D32" s="4"/>
      <c r="E32" s="12"/>
      <c r="F32" s="4"/>
      <c r="G32" s="16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2993-E585-AA4B-AA1B-ED042882FA30}">
  <dimension ref="A1:L29"/>
  <sheetViews>
    <sheetView showGridLines="0" zoomScale="94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6" sqref="J16:J19"/>
    </sheetView>
  </sheetViews>
  <sheetFormatPr defaultColWidth="8.875" defaultRowHeight="15.75" x14ac:dyDescent="0.25"/>
  <cols>
    <col min="1" max="1" width="7.375" bestFit="1" customWidth="1"/>
    <col min="2" max="2" width="11.125" bestFit="1" customWidth="1"/>
    <col min="3" max="3" width="27" bestFit="1" customWidth="1"/>
    <col min="4" max="4" width="26.125" bestFit="1" customWidth="1"/>
    <col min="5" max="5" width="27" bestFit="1" customWidth="1"/>
    <col min="6" max="6" width="22.375" bestFit="1" customWidth="1"/>
    <col min="7" max="7" width="6.625" bestFit="1" customWidth="1"/>
    <col min="8" max="8" width="22.125" bestFit="1" customWidth="1"/>
    <col min="9" max="9" width="27.125" bestFit="1" customWidth="1"/>
    <col min="10" max="11" width="26.125" bestFit="1" customWidth="1"/>
    <col min="12" max="12" width="25.375" bestFit="1" customWidth="1"/>
  </cols>
  <sheetData>
    <row r="1" spans="1:12" ht="16.5" thickBot="1" x14ac:dyDescent="0.3">
      <c r="C1" s="152" t="s">
        <v>37</v>
      </c>
      <c r="D1" s="152"/>
      <c r="E1" s="152"/>
      <c r="F1" s="152"/>
      <c r="G1" s="152"/>
      <c r="H1" s="152"/>
      <c r="I1" s="152"/>
      <c r="J1" s="152"/>
      <c r="K1" s="152"/>
    </row>
    <row r="2" spans="1:12" ht="17.25" thickTop="1" thickBot="1" x14ac:dyDescent="0.3">
      <c r="C2" s="53"/>
      <c r="D2" s="54" t="s">
        <v>43</v>
      </c>
      <c r="E2" s="54"/>
      <c r="F2" s="54"/>
      <c r="G2" s="54" t="s">
        <v>43</v>
      </c>
      <c r="H2" s="54"/>
      <c r="I2" s="54"/>
      <c r="J2" s="54" t="s">
        <v>43</v>
      </c>
      <c r="K2" s="54"/>
      <c r="L2" s="55"/>
    </row>
    <row r="3" spans="1:12" ht="16.5" thickBot="1" x14ac:dyDescent="0.3">
      <c r="A3" s="59" t="s">
        <v>34</v>
      </c>
      <c r="B3" s="60" t="s">
        <v>47</v>
      </c>
      <c r="C3" s="61">
        <v>1</v>
      </c>
      <c r="D3" s="29">
        <v>2</v>
      </c>
      <c r="E3" s="29">
        <v>3</v>
      </c>
      <c r="F3" s="29">
        <v>7</v>
      </c>
      <c r="G3" s="29">
        <v>8</v>
      </c>
      <c r="H3" s="29">
        <v>9</v>
      </c>
      <c r="I3" s="29">
        <v>10</v>
      </c>
      <c r="J3" s="29">
        <v>11</v>
      </c>
      <c r="K3" s="29">
        <v>12</v>
      </c>
      <c r="L3" s="57" t="s">
        <v>42</v>
      </c>
    </row>
    <row r="4" spans="1:12" x14ac:dyDescent="0.25">
      <c r="A4" s="58" t="s">
        <v>117</v>
      </c>
      <c r="B4" s="62" t="s">
        <v>114</v>
      </c>
      <c r="C4" s="41"/>
      <c r="D4" s="63"/>
      <c r="E4" s="103"/>
      <c r="F4" s="104"/>
      <c r="G4" s="104"/>
      <c r="H4" s="104"/>
      <c r="I4" s="105"/>
      <c r="J4" s="63"/>
      <c r="K4" s="103"/>
      <c r="L4" s="106"/>
    </row>
    <row r="5" spans="1:12" x14ac:dyDescent="0.25">
      <c r="A5" s="58" t="s">
        <v>118</v>
      </c>
      <c r="B5" s="62" t="s">
        <v>107</v>
      </c>
      <c r="C5" s="41"/>
      <c r="D5" s="64"/>
      <c r="E5" s="28"/>
      <c r="F5" s="107"/>
      <c r="G5" s="107"/>
      <c r="H5" s="107"/>
      <c r="I5" s="65"/>
      <c r="J5" s="64"/>
      <c r="K5" s="28"/>
      <c r="L5" s="108"/>
    </row>
    <row r="6" spans="1:12" x14ac:dyDescent="0.25">
      <c r="A6" s="58" t="s">
        <v>119</v>
      </c>
      <c r="B6" s="62" t="s">
        <v>120</v>
      </c>
      <c r="C6" s="41"/>
      <c r="D6" s="64"/>
      <c r="E6" s="28"/>
      <c r="F6" s="107"/>
      <c r="G6" s="107"/>
      <c r="H6" s="107"/>
      <c r="I6" s="65"/>
      <c r="J6" s="64"/>
      <c r="K6" s="28"/>
      <c r="L6" s="108"/>
    </row>
    <row r="7" spans="1:12" ht="15.95" customHeight="1" x14ac:dyDescent="0.25">
      <c r="A7" s="58" t="s">
        <v>49</v>
      </c>
      <c r="B7" s="62" t="s">
        <v>30</v>
      </c>
      <c r="C7" s="116"/>
      <c r="D7" s="64"/>
      <c r="E7" s="51"/>
      <c r="F7" s="107"/>
      <c r="G7" s="107"/>
      <c r="H7" s="107"/>
      <c r="I7" s="65"/>
      <c r="J7" s="64"/>
      <c r="K7" s="51"/>
      <c r="L7" s="56"/>
    </row>
    <row r="8" spans="1:12" ht="15.95" customHeight="1" x14ac:dyDescent="0.25">
      <c r="A8" s="58" t="s">
        <v>65</v>
      </c>
      <c r="B8" s="62" t="s">
        <v>116</v>
      </c>
      <c r="C8" s="170" t="s">
        <v>121</v>
      </c>
      <c r="D8" s="121"/>
      <c r="E8" s="176" t="s">
        <v>129</v>
      </c>
      <c r="F8" s="122"/>
      <c r="G8" s="107"/>
      <c r="H8" s="122"/>
      <c r="I8" s="176" t="s">
        <v>178</v>
      </c>
      <c r="J8" s="176" t="s">
        <v>85</v>
      </c>
      <c r="K8" s="176" t="s">
        <v>176</v>
      </c>
      <c r="L8" s="56"/>
    </row>
    <row r="9" spans="1:12" ht="15.95" customHeight="1" x14ac:dyDescent="0.25">
      <c r="A9" s="58" t="s">
        <v>50</v>
      </c>
      <c r="B9" s="62" t="s">
        <v>102</v>
      </c>
      <c r="C9" s="171"/>
      <c r="D9" s="173" t="s">
        <v>73</v>
      </c>
      <c r="E9" s="177"/>
      <c r="F9" s="173" t="s">
        <v>70</v>
      </c>
      <c r="G9" s="107"/>
      <c r="H9" s="176" t="s">
        <v>127</v>
      </c>
      <c r="I9" s="177"/>
      <c r="J9" s="177"/>
      <c r="K9" s="177"/>
      <c r="L9" s="56"/>
    </row>
    <row r="10" spans="1:12" ht="15.95" customHeight="1" x14ac:dyDescent="0.25">
      <c r="A10" s="58" t="s">
        <v>122</v>
      </c>
      <c r="B10" s="62" t="s">
        <v>123</v>
      </c>
      <c r="C10" s="171"/>
      <c r="D10" s="174"/>
      <c r="E10" s="177"/>
      <c r="F10" s="174"/>
      <c r="G10" s="107"/>
      <c r="H10" s="177"/>
      <c r="I10" s="177"/>
      <c r="J10" s="177"/>
      <c r="K10" s="177"/>
      <c r="L10" s="56"/>
    </row>
    <row r="11" spans="1:12" ht="15.95" customHeight="1" x14ac:dyDescent="0.25">
      <c r="A11" s="58" t="s">
        <v>51</v>
      </c>
      <c r="B11" s="62" t="s">
        <v>27</v>
      </c>
      <c r="C11" s="172"/>
      <c r="D11" s="174"/>
      <c r="E11" s="178"/>
      <c r="F11" s="174"/>
      <c r="G11" s="107"/>
      <c r="H11" s="177"/>
      <c r="I11" s="178"/>
      <c r="J11" s="178"/>
      <c r="K11" s="178"/>
      <c r="L11" s="56"/>
    </row>
    <row r="12" spans="1:12" x14ac:dyDescent="0.25">
      <c r="A12" s="58" t="s">
        <v>125</v>
      </c>
      <c r="B12" s="62" t="s">
        <v>126</v>
      </c>
      <c r="C12" s="170" t="s">
        <v>78</v>
      </c>
      <c r="D12" s="175"/>
      <c r="E12" s="176" t="s">
        <v>185</v>
      </c>
      <c r="F12" s="175"/>
      <c r="G12" s="107"/>
      <c r="H12" s="178"/>
      <c r="I12" s="176" t="s">
        <v>180</v>
      </c>
      <c r="J12" s="173"/>
      <c r="K12" s="176" t="s">
        <v>179</v>
      </c>
      <c r="L12" s="56"/>
    </row>
    <row r="13" spans="1:12" x14ac:dyDescent="0.25">
      <c r="A13" s="58" t="s">
        <v>52</v>
      </c>
      <c r="B13" s="62" t="s">
        <v>26</v>
      </c>
      <c r="C13" s="171"/>
      <c r="D13" s="173" t="s">
        <v>81</v>
      </c>
      <c r="E13" s="177"/>
      <c r="F13" s="176" t="s">
        <v>177</v>
      </c>
      <c r="G13" s="107"/>
      <c r="H13" s="176" t="s">
        <v>128</v>
      </c>
      <c r="I13" s="177"/>
      <c r="J13" s="174"/>
      <c r="K13" s="177"/>
      <c r="L13" s="56"/>
    </row>
    <row r="14" spans="1:12" x14ac:dyDescent="0.25">
      <c r="A14" s="58" t="s">
        <v>111</v>
      </c>
      <c r="B14" s="62" t="s">
        <v>66</v>
      </c>
      <c r="C14" s="171"/>
      <c r="D14" s="174"/>
      <c r="E14" s="177"/>
      <c r="F14" s="177"/>
      <c r="G14" s="107"/>
      <c r="H14" s="177"/>
      <c r="I14" s="177"/>
      <c r="J14" s="174"/>
      <c r="K14" s="177"/>
      <c r="L14" s="56"/>
    </row>
    <row r="15" spans="1:12" x14ac:dyDescent="0.25">
      <c r="A15" s="58" t="s">
        <v>53</v>
      </c>
      <c r="B15" s="62" t="s">
        <v>48</v>
      </c>
      <c r="C15" s="172"/>
      <c r="D15" s="174"/>
      <c r="E15" s="178"/>
      <c r="F15" s="177"/>
      <c r="G15" s="107"/>
      <c r="H15" s="177"/>
      <c r="I15" s="178"/>
      <c r="J15" s="175"/>
      <c r="K15" s="178"/>
      <c r="L15" s="56"/>
    </row>
    <row r="16" spans="1:12" x14ac:dyDescent="0.25">
      <c r="A16" s="58" t="s">
        <v>112</v>
      </c>
      <c r="B16" s="62" t="s">
        <v>28</v>
      </c>
      <c r="C16" s="173" t="s">
        <v>23</v>
      </c>
      <c r="D16" s="175"/>
      <c r="E16" s="176" t="s">
        <v>77</v>
      </c>
      <c r="F16" s="178"/>
      <c r="G16" s="107"/>
      <c r="H16" s="178"/>
      <c r="I16" s="176" t="s">
        <v>190</v>
      </c>
      <c r="J16" s="176" t="s">
        <v>213</v>
      </c>
      <c r="K16" s="176" t="s">
        <v>124</v>
      </c>
      <c r="L16" s="56"/>
    </row>
    <row r="17" spans="1:12" x14ac:dyDescent="0.25">
      <c r="A17" s="58" t="s">
        <v>103</v>
      </c>
      <c r="B17" s="62" t="s">
        <v>54</v>
      </c>
      <c r="C17" s="174"/>
      <c r="D17" s="65"/>
      <c r="E17" s="177"/>
      <c r="F17" s="176" t="s">
        <v>130</v>
      </c>
      <c r="G17" s="107"/>
      <c r="H17" s="176" t="s">
        <v>71</v>
      </c>
      <c r="I17" s="177"/>
      <c r="J17" s="177"/>
      <c r="K17" s="177"/>
      <c r="L17" s="56"/>
    </row>
    <row r="18" spans="1:12" x14ac:dyDescent="0.25">
      <c r="A18" s="58" t="s">
        <v>113</v>
      </c>
      <c r="B18" s="62" t="s">
        <v>55</v>
      </c>
      <c r="C18" s="174"/>
      <c r="D18" s="65"/>
      <c r="E18" s="177"/>
      <c r="F18" s="177"/>
      <c r="G18" s="107"/>
      <c r="H18" s="177"/>
      <c r="I18" s="177"/>
      <c r="J18" s="177"/>
      <c r="K18" s="177"/>
      <c r="L18" s="56"/>
    </row>
    <row r="19" spans="1:12" x14ac:dyDescent="0.25">
      <c r="A19" s="66" t="s">
        <v>131</v>
      </c>
      <c r="B19" s="67" t="s">
        <v>29</v>
      </c>
      <c r="C19" s="175"/>
      <c r="D19" s="65"/>
      <c r="E19" s="178"/>
      <c r="F19" s="177"/>
      <c r="G19" s="107"/>
      <c r="H19" s="177"/>
      <c r="I19" s="178"/>
      <c r="J19" s="178"/>
      <c r="K19" s="178"/>
      <c r="L19" s="56"/>
    </row>
    <row r="20" spans="1:12" x14ac:dyDescent="0.25">
      <c r="A20" s="66" t="s">
        <v>132</v>
      </c>
      <c r="B20" s="67" t="s">
        <v>56</v>
      </c>
      <c r="C20" s="102"/>
      <c r="D20" s="123"/>
      <c r="E20" s="65"/>
      <c r="F20" s="172"/>
      <c r="G20" s="107"/>
      <c r="H20" s="178"/>
      <c r="I20" s="126"/>
      <c r="J20" s="64"/>
      <c r="K20" s="65"/>
      <c r="L20" s="56"/>
    </row>
    <row r="21" spans="1:12" x14ac:dyDescent="0.25">
      <c r="A21" s="66">
        <v>8</v>
      </c>
      <c r="B21" s="67" t="s">
        <v>57</v>
      </c>
      <c r="C21" s="102"/>
      <c r="D21" s="123"/>
      <c r="E21" s="65"/>
      <c r="F21" s="116"/>
      <c r="G21" s="107"/>
      <c r="H21" s="179" t="s">
        <v>195</v>
      </c>
      <c r="I21" s="126"/>
      <c r="J21" s="64"/>
      <c r="K21" s="65"/>
      <c r="L21" s="56"/>
    </row>
    <row r="22" spans="1:12" x14ac:dyDescent="0.25">
      <c r="A22" s="66" t="s">
        <v>133</v>
      </c>
      <c r="B22" s="67" t="s">
        <v>58</v>
      </c>
      <c r="C22" s="102"/>
      <c r="D22" s="124"/>
      <c r="E22" s="65"/>
      <c r="F22" s="125"/>
      <c r="G22" s="114"/>
      <c r="H22" s="180"/>
      <c r="I22" s="126"/>
      <c r="J22" s="115"/>
      <c r="K22" s="65"/>
      <c r="L22" s="68"/>
    </row>
    <row r="23" spans="1:12" x14ac:dyDescent="0.25">
      <c r="A23" s="66" t="s">
        <v>181</v>
      </c>
      <c r="B23" s="67" t="s">
        <v>183</v>
      </c>
      <c r="C23" s="102"/>
      <c r="D23" s="124"/>
      <c r="E23" s="65"/>
      <c r="F23" s="125"/>
      <c r="G23" s="114"/>
      <c r="H23" s="180"/>
      <c r="I23" s="126"/>
      <c r="J23" s="115"/>
      <c r="K23" s="65"/>
      <c r="L23" s="68"/>
    </row>
    <row r="24" spans="1:12" ht="16.5" thickBot="1" x14ac:dyDescent="0.3">
      <c r="A24" s="118" t="s">
        <v>182</v>
      </c>
      <c r="B24" s="119" t="s">
        <v>184</v>
      </c>
      <c r="C24" s="120"/>
      <c r="D24" s="29"/>
      <c r="E24" s="109"/>
      <c r="F24" s="109"/>
      <c r="G24" s="110"/>
      <c r="H24" s="181"/>
      <c r="I24" s="111"/>
      <c r="J24" s="112"/>
      <c r="K24" s="111"/>
      <c r="L24" s="113"/>
    </row>
    <row r="25" spans="1:12" x14ac:dyDescent="0.25">
      <c r="A25" s="117"/>
      <c r="B25" s="117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5">
      <c r="A26" s="117"/>
      <c r="B26" s="117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5">
      <c r="D27">
        <f>COUNTIF(C4:L22,"*plate")</f>
        <v>10</v>
      </c>
    </row>
    <row r="28" spans="1:12" x14ac:dyDescent="0.25">
      <c r="D28">
        <f>SUM(COUNTIF(C4:L22,"*")-D27)</f>
        <v>13</v>
      </c>
    </row>
    <row r="29" spans="1:12" x14ac:dyDescent="0.25">
      <c r="D29" t="b">
        <f>SUM(D27:D28)=Events!I35</f>
        <v>0</v>
      </c>
    </row>
  </sheetData>
  <mergeCells count="25">
    <mergeCell ref="K16:K19"/>
    <mergeCell ref="H21:H24"/>
    <mergeCell ref="J16:J19"/>
    <mergeCell ref="D13:D16"/>
    <mergeCell ref="E16:E19"/>
    <mergeCell ref="E12:E15"/>
    <mergeCell ref="F13:F16"/>
    <mergeCell ref="H13:H16"/>
    <mergeCell ref="C1:K1"/>
    <mergeCell ref="K8:K11"/>
    <mergeCell ref="I8:I11"/>
    <mergeCell ref="C8:C11"/>
    <mergeCell ref="F9:F12"/>
    <mergeCell ref="H9:H12"/>
    <mergeCell ref="J8:J11"/>
    <mergeCell ref="D9:D12"/>
    <mergeCell ref="E8:E11"/>
    <mergeCell ref="I12:I15"/>
    <mergeCell ref="K12:K15"/>
    <mergeCell ref="J12:J15"/>
    <mergeCell ref="C12:C15"/>
    <mergeCell ref="C16:C19"/>
    <mergeCell ref="I16:I19"/>
    <mergeCell ref="F17:F20"/>
    <mergeCell ref="H17:H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Courts (Doug Houston 5 Finals)</vt:lpstr>
      <vt:lpstr>Events</vt:lpstr>
      <vt:lpstr>Order of Play</vt:lpstr>
      <vt:lpstr>LookUps</vt:lpstr>
      <vt:lpstr>Results</vt:lpstr>
      <vt:lpstr>Final Courts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Mackey</dc:creator>
  <cp:lastModifiedBy>Manager</cp:lastModifiedBy>
  <cp:lastPrinted>2017-07-01T08:20:48Z</cp:lastPrinted>
  <dcterms:created xsi:type="dcterms:W3CDTF">2014-06-13T20:37:45Z</dcterms:created>
  <dcterms:modified xsi:type="dcterms:W3CDTF">2019-07-01T11:36:18Z</dcterms:modified>
</cp:coreProperties>
</file>